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tabRatio="601"/>
  </bookViews>
  <sheets>
    <sheet name="КАТАЛОГ" sheetId="10" r:id="rId1"/>
    <sheet name="Строительные леса" sheetId="1" r:id="rId2"/>
    <sheet name="Вышки туры" sheetId="4" r:id="rId3"/>
    <sheet name="Опалубка" sheetId="2" r:id="rId4"/>
    <sheet name="Фанера ламинированная" sheetId="3" r:id="rId5"/>
    <sheet name="Фанера ФК, ФСФ" sheetId="5" r:id="rId6"/>
    <sheet name="Строительное оборудование" sheetId="6" r:id="rId7"/>
    <sheet name="Стройматериалы" sheetId="7" r:id="rId8"/>
    <sheet name="Промышленное оборудование" sheetId="8" r:id="rId9"/>
    <sheet name="СИЗ" sheetId="9" r:id="rId10"/>
  </sheets>
  <definedNames>
    <definedName name="БУНКЕРА_БАДЬИ_ДЛЯ_БЕТОНА">'Строительное оборудование'!$K$5</definedName>
    <definedName name="ВИБРАТОРЫ_ДЛЯ_БЕТОНА">'Строительное оборудование'!$O$5</definedName>
    <definedName name="ВЫШКА_ТУРА_1_6_Х_0_8_м.">'Вышки туры'!$F$5</definedName>
    <definedName name="ВЫШКА_ТУРА_2_Х_1_2_м.">'Вышки туры'!$J$5</definedName>
    <definedName name="ВЫШКА_ТУРА_2_Х_2_м.">'Вышки туры'!$N$5</definedName>
    <definedName name="ГИБКА_РЕЗКА_АРМАТУРЫ">'Строительное оборудование'!$AA$5</definedName>
    <definedName name="ГРУЗОПОДЪЕМНОЕ_ОБОРУДОВАНИЕ">'Промышленное оборудование'!$J$5</definedName>
    <definedName name="ДИЗЕЛЬНЫЕ_ЭЛЕКТРОСТАНЦИИ">'Промышленное оборудование'!$O$5</definedName>
    <definedName name="ЗАЩИТА_ГОЛОВЫ">СИЗ!$J$5</definedName>
    <definedName name="ЗАЩИТА_ОТ_ПАДЕНИЯ">СИЗ!$F$5</definedName>
    <definedName name="имя">Опалубка!$A$1</definedName>
    <definedName name="имя_6">'Промышленное оборудование'!$A$1</definedName>
    <definedName name="имя2">'Фанера ламинированная'!$A$1</definedName>
    <definedName name="имя3">'Фанера ФК, ФСФ'!$A$1</definedName>
    <definedName name="имя4">'Строительное оборудование'!$A$1</definedName>
    <definedName name="имя5">Стройматериалы!$A$1</definedName>
    <definedName name="КОЛЕСА_И_КОЛЕСНЫЕ_ОПОРЫ">'Промышленное оборудование'!$F$5</definedName>
    <definedName name="КОМПЛЕКТУЮЩИЕ_К_ОПАЛУБКЕ">Опалубка!$F$5</definedName>
    <definedName name="КОМПОЗИТНАЯ_АРМАТУРА">Стройматериалы!$F$5</definedName>
    <definedName name="КОМПРЕССОРЫ">'Промышленное оборудование'!$S$5</definedName>
    <definedName name="КРУГИ_ОТРЕЗНЫЕ">Стройматериалы!$J$5</definedName>
    <definedName name="ЛЕСТНИЦЫ_И_СТРЕМЯНКИ">'Строительное оборудование'!$G$5</definedName>
    <definedName name="МЕШКИ_ПОЛИПРОПИЛЕНОВЫЕ">Стройматериалы!$N$5</definedName>
    <definedName name="НАРУЖНАЯ_И_ВНУТРЕННЯЯ_ОТДЕЛКА">Стройматериалы!$Z$5</definedName>
    <definedName name="ОБОРУДОВАНИЕ_ДЛЯ_РАБОТЫ_С_БЕТОНОМ">'Строительное оборудование'!$W$5</definedName>
    <definedName name="оглавление_опалубка">Опалубка!$A$1</definedName>
    <definedName name="оглавление_промышленное_оборудование">'Промышленное оборудование'!$A$1</definedName>
    <definedName name="ОГЛАВЛЕНИЕ_РАЗДЕЛА">'Вышки туры'!$A$1</definedName>
    <definedName name="оглавление_стройматериалы">Стройматериалы!$A$1</definedName>
    <definedName name="оглавление_строительное_оборудование">'Строительное оборудование'!$A$1</definedName>
    <definedName name="оглавление_фанера_ламинированная">'Фанера ламинированная'!$A$1</definedName>
    <definedName name="оглавлние_сиз">СИЗ!$A$1</definedName>
    <definedName name="ОПАЛУБКА_ПЕРЕКРЫТИЙ">Опалубка!$J$5</definedName>
    <definedName name="ПЛЕНКА">Стройматериалы!$AD$5</definedName>
    <definedName name="ПОМОСТ_МАЛЯРНЫЙ">'Вышки туры'!$V$5</definedName>
    <definedName name="ПРАВИЛЬНО_ОТРЕЗНЫЕ_СТАНКИ">'Промышленное оборудование'!$AA$5</definedName>
    <definedName name="РАБОЧИЕ_ПЕРЧАТКИ_И_НОСКИ">СИЗ!$V$5</definedName>
    <definedName name="РЕСПИРАТОРЫ">СИЗ!$N$5</definedName>
    <definedName name="РУЧНОЙ_ИНСТРУМЕНТ">Стройматериалы!$AL$5</definedName>
    <definedName name="СВАРОЧНЫЕ_ЭЛЕКТРОДЫ">Стройматериалы!$V$5</definedName>
    <definedName name="СПЕЦОДЕЖДА">СИЗ!$R$5</definedName>
    <definedName name="СТАНКИ_ДЛЯ_ГАЗОПЛАЗМЕННОЙ_РЕЗКИ">'Промышленное оборудование'!$W$5</definedName>
    <definedName name="Строительные_леса" localSheetId="1">КАТАЛОГ!$B$3</definedName>
    <definedName name="СТРОИТЕЛЬНЫЕ_ЛЕСА_РАМНОГО_ТИПА">'Строительные леса'!$B$4</definedName>
    <definedName name="СТРОИТЕЛЬНЫЙ_КРЕПЕЖ">Стройматериалы!$AH$5</definedName>
    <definedName name="СТРОПЫ__ХОППЕР_КОВШИ__МУСОРОПРОВОД">'Строительное оборудование'!$S$5</definedName>
    <definedName name="ФАНЕРА_ЛАМИНИРОВАННАЯ_КИТАЙ">'Фанера ламинированная'!$O$5</definedName>
    <definedName name="ФАНЕРА_ЛАМИНИРОВАННАЯ_РОССИЯ">'Фанера ламинированная'!$G$5</definedName>
    <definedName name="ФАНЕРА_ЛАМИНИРОВАННАЯ_ТРАНСПОРТНАЯ">'Фанера ламинированная'!$K$5</definedName>
    <definedName name="Фанера_ФК">'Фанера ФК, ФСФ'!$F$5</definedName>
    <definedName name="Фанера_ФСФ">'Фанера ФК, ФСФ'!$J$5</definedName>
    <definedName name="ФАСАДНАЯ_ШТУКАТУРНАЯ_СЕТКА">Стройматериалы!$R$5</definedName>
    <definedName name="ФИКСАТОРЫ_АРМАТУРЫ">Опалубка!$N$5</definedName>
    <definedName name="ХОЗТОВАРЫ__СРЕДСТВА_ОГРАЖДЕНИЯ">СИЗ!$Z$5</definedName>
  </definedNames>
  <calcPr calcId="145621"/>
</workbook>
</file>

<file path=xl/calcChain.xml><?xml version="1.0" encoding="utf-8"?>
<calcChain xmlns="http://schemas.openxmlformats.org/spreadsheetml/2006/main">
  <c r="H9" i="1" l="1"/>
  <c r="H10" i="1"/>
  <c r="D8" i="1" l="1"/>
  <c r="P27" i="4" l="1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H17" i="4"/>
  <c r="H16" i="4"/>
  <c r="H15" i="4"/>
  <c r="H14" i="4"/>
  <c r="H13" i="4"/>
  <c r="H12" i="4"/>
  <c r="H11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P8" i="4"/>
  <c r="L8" i="4"/>
  <c r="D26" i="1"/>
  <c r="I19" i="1" l="1"/>
  <c r="K1" i="1"/>
  <c r="K15" i="1" l="1"/>
  <c r="K14" i="1"/>
  <c r="K13" i="1"/>
  <c r="K12" i="1"/>
  <c r="K11" i="1"/>
  <c r="K10" i="1"/>
  <c r="K9" i="1"/>
  <c r="K8" i="1"/>
  <c r="K7" i="1" l="1"/>
  <c r="K6" i="1"/>
  <c r="K5" i="1"/>
  <c r="K4" i="1"/>
  <c r="K3" i="1"/>
  <c r="K2" i="1"/>
  <c r="H15" i="1" l="1"/>
  <c r="H14" i="1"/>
  <c r="H13" i="1"/>
  <c r="H12" i="1"/>
  <c r="H11" i="1"/>
  <c r="H8" i="1"/>
  <c r="H7" i="1"/>
  <c r="H6" i="1"/>
  <c r="H4" i="1"/>
  <c r="H5" i="1"/>
  <c r="H19" i="1" l="1"/>
  <c r="H16" i="1"/>
</calcChain>
</file>

<file path=xl/comments1.xml><?xml version="1.0" encoding="utf-8"?>
<comments xmlns="http://schemas.openxmlformats.org/spreadsheetml/2006/main">
  <authors>
    <author>Автор</author>
  </authors>
  <commentList>
    <comment ref="H18" authorId="0">
      <text>
        <r>
          <rPr>
            <b/>
            <sz val="9"/>
            <color indexed="81"/>
            <rFont val="Tahoma"/>
            <family val="2"/>
            <charset val="204"/>
          </rPr>
          <t>1:Выберите из списка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<sst xmlns="http://schemas.openxmlformats.org/spreadsheetml/2006/main" count="862" uniqueCount="603">
  <si>
    <t>Изображение</t>
  </si>
  <si>
    <t>Цена, руб.</t>
  </si>
  <si>
    <t>Строительные леса (1 секция)</t>
  </si>
  <si>
    <t xml:space="preserve">Рама с лестницей </t>
  </si>
  <si>
    <t>Рама без лестницы</t>
  </si>
  <si>
    <t>Горизонталь</t>
  </si>
  <si>
    <t>Диагональ</t>
  </si>
  <si>
    <t>Анкерный кронштейн</t>
  </si>
  <si>
    <t>Настилы и ригеля для секции лесов (1 комплект)</t>
  </si>
  <si>
    <t>Ригель</t>
  </si>
  <si>
    <t>Настил деревянный 1х1</t>
  </si>
  <si>
    <t>Опорная пята</t>
  </si>
  <si>
    <t>Винтовая пята</t>
  </si>
  <si>
    <t>Хомуты поворотные</t>
  </si>
  <si>
    <t>Хомуты неповоротные</t>
  </si>
  <si>
    <t>Сетка для защиты строительных лесов (50х4)</t>
  </si>
  <si>
    <t>Наименование товара</t>
  </si>
  <si>
    <t>СТРОИТЕЛЬНЫЕ ЛЕСА РАМНОГО ТИПА</t>
  </si>
  <si>
    <t>Фанера ФК тол. 4 мм размер 1,525 х 1,525 м</t>
  </si>
  <si>
    <t>Фанера ФК тол. 6 мм размер 1,525 х 1,525 м</t>
  </si>
  <si>
    <t>Фанера ФК тол. 8 мм размер 1,525 х 1,525 м</t>
  </si>
  <si>
    <t>Фанера ФК тол. 9 мм размер 1,525 х 1,525 м</t>
  </si>
  <si>
    <t>Фанера ФК тол. 10 мм размер 1,525 х 1,525 м</t>
  </si>
  <si>
    <t>Фанера ФК тол. 12 мм размер 1,525 х 1,525 м</t>
  </si>
  <si>
    <t>Фанера ФК тол. 15 мм размер 1,525 х 1,525 м</t>
  </si>
  <si>
    <t>Фанера ФК тол. 18 мм размер 1,525 х 1,525 м</t>
  </si>
  <si>
    <t>Фанера ФК тол. 21 мм размер 1,525 х 1,525 м</t>
  </si>
  <si>
    <t>Фанера ФК тол. 24 мм размер 1,525 х 1,525 м</t>
  </si>
  <si>
    <t>ПОД ЗАКАЗ</t>
  </si>
  <si>
    <t>Фанера ФК тол. 28 мм размер 1,525 х 1,525 м</t>
  </si>
  <si>
    <t>Фанера ФК тол. 32 мм размер 1,525 х 1,525 м</t>
  </si>
  <si>
    <t xml:space="preserve">Фанера ФСФ тол. 9 мм </t>
  </si>
  <si>
    <t xml:space="preserve">Фанера ФСФ тол. 15 мм </t>
  </si>
  <si>
    <t xml:space="preserve">Фанера ФСФ тол. 18 мм </t>
  </si>
  <si>
    <t xml:space="preserve">Фанера ФСФ тол. 21 мм </t>
  </si>
  <si>
    <t xml:space="preserve">Фанера ФСФ тол. 24 мм </t>
  </si>
  <si>
    <t xml:space="preserve">Фанера ФСФ тол. 27 мм </t>
  </si>
  <si>
    <t>Фанера ФК</t>
  </si>
  <si>
    <t>ВЫШКА ТУРА 1,6 Х 0,8 м.</t>
  </si>
  <si>
    <t>ВЫШКА ТУРА 2 Х 1,2 м.</t>
  </si>
  <si>
    <t>ВЫШКА ТУРА 2 Х 2 м.</t>
  </si>
  <si>
    <t>ПОМОСТ МАЛЯРНЫЙ</t>
  </si>
  <si>
    <t xml:space="preserve">Комплект стабилизаторов к вышке-туре </t>
  </si>
  <si>
    <t>Базовый блок к вышке-туре 1,6х0,8</t>
  </si>
  <si>
    <t>Секция к вышке-туре 1,6х0,8</t>
  </si>
  <si>
    <t>Вышка тура S-пл. 1,6х0,8м. Высота общая 1,4 м.</t>
  </si>
  <si>
    <t>Вышка тура S-пл. 1,6х0,8м. Высота общая 2,6 м.</t>
  </si>
  <si>
    <t>Вышка тура S-пл. 1,6х0,8м. Высота общая 3,8 м.</t>
  </si>
  <si>
    <t>Вышка тура S-пл. 1,6х0,8м. Высота общая 5 м.</t>
  </si>
  <si>
    <t>Вышка тура S-пл. 1,6х0,8м. Высота общая 6,2 м.</t>
  </si>
  <si>
    <t>Вышка тура S-пл. 1,6х0,8м. Высота общая 7,4 м.</t>
  </si>
  <si>
    <t>Вышка тура S-пл. 1,6х0,8м. Высота общая 8,6 м.</t>
  </si>
  <si>
    <t>Вышки туры S-площ. 2х1,2м. Высота общая 1,5 м.</t>
  </si>
  <si>
    <t>Вышки туры S-площ. 2х1,2м. Высота общая 2,7 м.</t>
  </si>
  <si>
    <t>Вышки туры S-площ. 2х1,2м. Высота общая 3,9 м.</t>
  </si>
  <si>
    <t>Вышки туры S-площ. 2х1,2м. Высота общая 5,1 м.</t>
  </si>
  <si>
    <t>Вышки туры S-площ. 2х1,2м. Высота общая 6,3 м.</t>
  </si>
  <si>
    <t>Вышки туры S-площ. 2х1,2м. Высота общая 7,5 м.</t>
  </si>
  <si>
    <t>Вышки туры S-площ. 2х1,2м. Высота общая 8,7 м.</t>
  </si>
  <si>
    <t>Вышки туры S-площ. 2х1,2м. Высота общая 9,9 м.</t>
  </si>
  <si>
    <t>Вышки туры S-площ. 2х1,2м. Высота общая 11,1 м.</t>
  </si>
  <si>
    <t>Вышки туры S-площ. 2х1,2м. Высота общая 12,3 м.</t>
  </si>
  <si>
    <t>Вышки туры S-площ. 2х1,2м. Высота общая 13,5 м.</t>
  </si>
  <si>
    <t>Вышки туры S-площ. 2х1,2м. Высота общая 14,7 м.</t>
  </si>
  <si>
    <t>Вышки туры S-площ. 2х1,2м. Высота общая 15,9 м.</t>
  </si>
  <si>
    <t>Вышки туры S-площ. 2х1,2м. Высота общая 17,1 м.</t>
  </si>
  <si>
    <t>Вышки туры S-площ. 2х1,2м. Высота общая 18,3 м.</t>
  </si>
  <si>
    <t>Вышки туры S-площ. 2х1,2м. Высота общая 19,5 м.</t>
  </si>
  <si>
    <t>Вышки туры S-площ. 2х1,2м. Высота общая 20,7 м.</t>
  </si>
  <si>
    <t>Базовый блок к вышке-туре 2х1,2</t>
  </si>
  <si>
    <t>Секция к вышке-туре 2х1,2</t>
  </si>
  <si>
    <t>Секция к вышке-туре 2х2</t>
  </si>
  <si>
    <t>Базовый блок к вышке-туре 2х2</t>
  </si>
  <si>
    <t>Вышки туры S-площ. 2х2м. Высота общая 1,5 м.</t>
  </si>
  <si>
    <t>Вышки туры S-площ. 2х2м. Высота общая 2,7 м.</t>
  </si>
  <si>
    <t>Вышки туры S-площ. 2х2м. Высота общая 3,9 м.</t>
  </si>
  <si>
    <t>Вышки туры S-площ. 2х2м. Высота общая 5,1 м.</t>
  </si>
  <si>
    <t>Вышки туры S-площ. 2х2м. Высота общая 6,3 м.</t>
  </si>
  <si>
    <t>Вышки туры S-площ. 2х2м. Высота общая 7,5 м.</t>
  </si>
  <si>
    <t>Вышки туры S-площ. 2х2м. Высота общая 8,7 м.</t>
  </si>
  <si>
    <t>Вышки туры S-площ. 2х2м. Высота общая 9,9 м.</t>
  </si>
  <si>
    <t>Вышки туры S-площ. 2х2м. Высота общая 11,1 м.</t>
  </si>
  <si>
    <t>Вышки туры S-площ. 2х2м. Высота общая 12,3 м.</t>
  </si>
  <si>
    <t>Вышки туры S-площ. 2х2м. Высота общая 13,5 м.</t>
  </si>
  <si>
    <t>Вышки туры S-площ. 2х2м. Высота общая 14,7 м.</t>
  </si>
  <si>
    <t>Вышки туры S-площ. 2х2м. Высота общая 15,9 м.</t>
  </si>
  <si>
    <t>Вышки туры S-площ. 2х2м. Высота общая 17,1 м.</t>
  </si>
  <si>
    <t>Вышки туры S-площ. 2х2м. Высота общая 18,3 м.</t>
  </si>
  <si>
    <t>Вышки туры S-площ. 2х2м. Высота общая 19,5 м.</t>
  </si>
  <si>
    <t>Вышки туры S-площ. 2х2м. Высота общая 20,7 м.</t>
  </si>
  <si>
    <t>АЛЮМИНИЕВЫЕ ВЫШКИ</t>
  </si>
  <si>
    <t>Вышка тура Алюмет Техно 3</t>
  </si>
  <si>
    <t>Вышка тура Алюмет Техно 5</t>
  </si>
  <si>
    <t>Вышка тура алюминиевая 3 метра</t>
  </si>
  <si>
    <t>Вышка тура алюминиевая 4 метра</t>
  </si>
  <si>
    <t>Вышка тура алюминиевая 5 метра</t>
  </si>
  <si>
    <t>Вышка тура алюминиевая 6 метра</t>
  </si>
  <si>
    <t>Вышка тура алюминиевая 7 метра</t>
  </si>
  <si>
    <t>Помост малярный ПМ-200</t>
  </si>
  <si>
    <t>Фанера ФСФ</t>
  </si>
  <si>
    <t>Вязальная проволока 1,2 мм (1 кг.)</t>
  </si>
  <si>
    <t>Гайка для стяжного винта</t>
  </si>
  <si>
    <t>Клещи арматурные KNIPEX 99-280</t>
  </si>
  <si>
    <t>Клиновой замок для опалубки</t>
  </si>
  <si>
    <t>Ключ для пружинного зажима - оцинкованный (Турция)</t>
  </si>
  <si>
    <t>Ключ для пружинного зажима – сталь (Турция)</t>
  </si>
  <si>
    <t>Пружинный зажим для опалубки (Китай)</t>
  </si>
  <si>
    <t>Пружинный зажим для опалубки (Турция)</t>
  </si>
  <si>
    <t>Пружинный зажим для опалубки оцинкованный (Турция)</t>
  </si>
  <si>
    <t>Пружинный зажим для опалубки усиленный с ребром (Китай)</t>
  </si>
  <si>
    <t>Пружинный зажим для опалубки усиленный с ребром (Турция)</t>
  </si>
  <si>
    <t>Рукоятка к молотку</t>
  </si>
  <si>
    <t>Стяжной винт 1 метр</t>
  </si>
  <si>
    <t>Эмульсол (концентрат) - Смазка для опалубки - ЭКС-А (30 л.)</t>
  </si>
  <si>
    <t>Эмульсол (концентрат) - Смазка для опалубки - ЭКС-А (40 л.)</t>
  </si>
  <si>
    <t>Балка опалубки</t>
  </si>
  <si>
    <t>Стойка опалубки телескопическая 3,1 (стандарт)</t>
  </si>
  <si>
    <t>Стойка опалубки телескопическая 3,7 (стандарт)</t>
  </si>
  <si>
    <t>Стойка опалубки телескопическая 3,1 (усиленная)</t>
  </si>
  <si>
    <t>Стойка опалубки телескопическая 3,7 (усиленная)</t>
  </si>
  <si>
    <t>Стойка опалубки телескопическая 4,2 (усиленная)</t>
  </si>
  <si>
    <t>Стойка опалубки телескопическая 4,5 (усиленная)</t>
  </si>
  <si>
    <t>Стойка опалубки телескопическая 5 (усиленная)</t>
  </si>
  <si>
    <t>Тренога</t>
  </si>
  <si>
    <t>Унивилка</t>
  </si>
  <si>
    <t>ОПАЛУБКА ПЕРЕКРЫТИЙ</t>
  </si>
  <si>
    <t>КОМПЛЕКТУЮЩИЕ К ОПАЛУБКЕ</t>
  </si>
  <si>
    <t>Труба ПВХ 25 мм</t>
  </si>
  <si>
    <t>Фиксатор арматуры  опора универсальная 35/40/45/50</t>
  </si>
  <si>
    <t>Фиксатор арматуры звездочка 25/6-20</t>
  </si>
  <si>
    <t>Фиксатор арматуры звездочка 35/6-20</t>
  </si>
  <si>
    <t>Фиксатор арматуры звездочка 40/6-20</t>
  </si>
  <si>
    <t>Фиксатор арматуры звездочка 50/6-20</t>
  </si>
  <si>
    <t>Конус для трубы внутр. Ø22 мм</t>
  </si>
  <si>
    <t>Фиксатор арматуры стойка многоэтажная</t>
  </si>
  <si>
    <t>Фиксатор арматуры ФСУ 15-25. 4-25</t>
  </si>
  <si>
    <t>Фиксатор арматуры стойка стульчик 25.6-18</t>
  </si>
  <si>
    <t>Фиксатор арматуры опора 10/15/20/25. 4-20</t>
  </si>
  <si>
    <t>Опора на сыпучие грунты для фиксаторов Стойка, Опора, Кубик, ФУ</t>
  </si>
  <si>
    <t>Пробка-заглушка ПП-22, внешний Ø22 мм</t>
  </si>
  <si>
    <t>ФИКСАТОРЫ АРМАТУРЫ</t>
  </si>
  <si>
    <t>Фанера ламинированная толщина 9 мм Россия (1220х2440мм)</t>
  </si>
  <si>
    <t>Фанера ламинированная толщина 12 мм Россия (1220х2440мм)</t>
  </si>
  <si>
    <t>Фанера ламинированная толщина 15 мм Россия (1220х2440мм)</t>
  </si>
  <si>
    <t>Фанера ламинированная толщина 18 мм Россия (1220х2440мм) ТВЕРЬ</t>
  </si>
  <si>
    <t>Фанера ламинированная толщина 21 мм Россия (1220х2440мм)</t>
  </si>
  <si>
    <t>Фанера ламинированная толщина 24 мм Россия (1220х2440мм)</t>
  </si>
  <si>
    <t>Фанера Ламинат / Противоскольжение толщина 9 мм Россия </t>
  </si>
  <si>
    <t>Фанера Ламинат / Противоскольжение толщина 12 мм Россия </t>
  </si>
  <si>
    <t>Фанера Ламинат / Противоскольжение толщина 21 мм Россия </t>
  </si>
  <si>
    <t>Фанера ламинированная толщина 18 мм Китай (1220х2440мм)</t>
  </si>
  <si>
    <t>Фанера ламинированная толщина 21 мм Китай (1220х2440мм)</t>
  </si>
  <si>
    <t>ФАНЕРА ЛАМИНИРОВАННАЯ РОССИЯ</t>
  </si>
  <si>
    <t>ФАНЕРА ЛАМИНИРОВАННАЯ КИТАЙ</t>
  </si>
  <si>
    <t>ФАНЕРА ЛАМИНИРОВАННАЯ ТРАНСПОРТНАЯ</t>
  </si>
  <si>
    <t>Бадьи для бетона ББМ-0,75 (0,75м3) с лотком</t>
  </si>
  <si>
    <t>Бадьи для бетона ББМ-1 (1 м3) с лотком</t>
  </si>
  <si>
    <t>Бадьи для бетона ББМ-1,5 (1,5м3) с лотком</t>
  </si>
  <si>
    <t>Бадьи для бетона ББМ-2 (2м3) с лотком</t>
  </si>
  <si>
    <t>Бадьи для бетона ББМ-1 (1м3) с лотком и рукавом</t>
  </si>
  <si>
    <t>Бадьи для бетона ББМ-1,5 (1,5м3) с лотком и рукавом</t>
  </si>
  <si>
    <t>Бадьи для бетона ББМ-2 (2м3) с лотком и рукавом</t>
  </si>
  <si>
    <t>Бадьи для бетона ББМП-1 (1м3) с лотком</t>
  </si>
  <si>
    <t>Бадьи для бетона ББМП-1,5 (1,5м3) с лотком</t>
  </si>
  <si>
    <t>Бадьи для бетона ББМП-1 (1м3) с лотком и рукавом</t>
  </si>
  <si>
    <t>Бадьи для бетона ББМП-1,5 (1,5м3) с лотком и рукавом</t>
  </si>
  <si>
    <t>Бадьи для бетона ББМЭ (1м3)</t>
  </si>
  <si>
    <t>Корзина для бадьи техническая</t>
  </si>
  <si>
    <t>Объём - 0,5 куб. / Туфелька</t>
  </si>
  <si>
    <t>Объём - 1,0 куб. / Туфелька</t>
  </si>
  <si>
    <t>Объём - 0,5 куб. / Пирамида</t>
  </si>
  <si>
    <t>Объём - 1,0 куб. / Пирамида</t>
  </si>
  <si>
    <t>Объём - 1,0 куб. / Рюмка</t>
  </si>
  <si>
    <t>Ящик каменщика Трапеция Объём - 0,25 куб. (г/п 0,5 т.)</t>
  </si>
  <si>
    <t>Ящик каменщика Трапеция Объём - 0,35 куб. (г/п 0,7 т.)</t>
  </si>
  <si>
    <t>Ящик каменщика Трапеция Объём - 0,5 куб. (г/п 1т.)</t>
  </si>
  <si>
    <t>Ящик каменщика Трапеция Объём - 1,0 куб. / (г/п 1,5 т.)</t>
  </si>
  <si>
    <t>Вибратор портативный ручной Vektor Н35</t>
  </si>
  <si>
    <t>Гибкий вал 1 метр с булавой Ø35мм (для вибратора Vektor Н35)</t>
  </si>
  <si>
    <t>Гибкий вал 2 метр с булавой Ø35мм (для вибратора Vektor Н35)</t>
  </si>
  <si>
    <t>Вибронаконечник вибратора (диаметр 51 мм)</t>
  </si>
  <si>
    <t>Гибкий вал вибратора (длина 3 м.)</t>
  </si>
  <si>
    <t>Гибкий вал вибратора (длина 4,5 м.)</t>
  </si>
  <si>
    <t>Электропривод вибратора Vektor (1500Вт / 220 / с УЗО)</t>
  </si>
  <si>
    <t>Глубинный высокочастотный вибратор PROF 38 / шланг 3 метра</t>
  </si>
  <si>
    <t>Глубинный высокочастотный вибратор PROF 38 / шланг 4 метра</t>
  </si>
  <si>
    <t>Глубинный высокочастотный вибратор PROF 38 / шланг 5 метра</t>
  </si>
  <si>
    <t>Глубинный высокочастотный вибратор PROF 50 / шланг 3 метра</t>
  </si>
  <si>
    <t>Глубинный высокочастотный вибратор PROF 50 / шланг 4 метра</t>
  </si>
  <si>
    <t>Глубинный высокочастотный вибратор PROF 50 / шланг 5 метра</t>
  </si>
  <si>
    <t>Глубинный высокочастотный вибратор PROF 60 / шланг 3 метра</t>
  </si>
  <si>
    <t>Глубинный высокочастотный вибратор PROF 60 / шланг 4 метра</t>
  </si>
  <si>
    <t>Глубинный высокочастотный вибратор PROF 60 / шланг 5 метра</t>
  </si>
  <si>
    <t xml:space="preserve">Лестница промышленная трехсекционная универсальная 5,39 м (3х8) </t>
  </si>
  <si>
    <t xml:space="preserve">Лестница промышленная трехсекционная универсальная 6,88 м (3х10) </t>
  </si>
  <si>
    <t>Лестница промышленная трехсекционная универсальная 8,66 м (3х12)</t>
  </si>
  <si>
    <t xml:space="preserve">Лестница промышленная трехсекционная универсальная 10,31 м (3х14) </t>
  </si>
  <si>
    <t xml:space="preserve">Лестница промышленная трехсекционная универсальная 11,96 м (3х16) </t>
  </si>
  <si>
    <t xml:space="preserve">Лестница промышленная трехсекционная универсальная 13,64 м (3х18) </t>
  </si>
  <si>
    <t xml:space="preserve">Лестница промышленная трехсекционная универсальная 15,26 м (3х20) </t>
  </si>
  <si>
    <t xml:space="preserve">Лестница строительная трехсекционная универсальная 3,36 м (3х6) </t>
  </si>
  <si>
    <t xml:space="preserve">Лестница строительная трехсекционная универсальная 3,93 м (3х7) </t>
  </si>
  <si>
    <t xml:space="preserve">Лестница строительная трехсекционная универсальная 5 м (3х8) </t>
  </si>
  <si>
    <t xml:space="preserve">Лестница строительная трехсекционная универсальная 5,88 м (3х9) </t>
  </si>
  <si>
    <t xml:space="preserve">Лестница строительная трехсекционная универсальная 6,46 м (3х10) </t>
  </si>
  <si>
    <t>Лестница строительная трехсекционная универсальная 7 м (3х11)</t>
  </si>
  <si>
    <t xml:space="preserve">Лестница строительная трехсекционная универсальная 7,86 м (3х12) </t>
  </si>
  <si>
    <t xml:space="preserve">Лестница строительная трехсекционная универсальная 9,27 м (3х13) </t>
  </si>
  <si>
    <t xml:space="preserve">Лестница строительная трехсекционная универсальная 10,11 м (3х14) </t>
  </si>
  <si>
    <t xml:space="preserve">Лестница строительная трехсекционная универсальная 10,95 м (3х15) </t>
  </si>
  <si>
    <t xml:space="preserve">Лестница трансформер 4х3 </t>
  </si>
  <si>
    <t xml:space="preserve">Лестница трансформер 4х4 </t>
  </si>
  <si>
    <t xml:space="preserve">Лестница трансформер 4х5 </t>
  </si>
  <si>
    <t xml:space="preserve">Стремянка сталь 0,6м (3 ступени) </t>
  </si>
  <si>
    <t xml:space="preserve">Стремянка сталь 0,82м (4 ступени) </t>
  </si>
  <si>
    <t xml:space="preserve">Стремянка сталь 1,03м (5 ступеней) </t>
  </si>
  <si>
    <t xml:space="preserve">Стремянка сталь 1,24м (6 ступеней) </t>
  </si>
  <si>
    <t xml:space="preserve">Стремянка сталь 1,45м (7 ступеней) </t>
  </si>
  <si>
    <t xml:space="preserve">Стремянка сталь 1,66м (8 ступеней) </t>
  </si>
  <si>
    <t xml:space="preserve">Стремянка сталь 1,87м (9 ступеней) </t>
  </si>
  <si>
    <t xml:space="preserve">Стремянка сталь 2,08м (10 ступеней) </t>
  </si>
  <si>
    <t>Стремянка стальная двухстороняя 0,43м (2 ступени)</t>
  </si>
  <si>
    <t>Стремянка стальная двухстороняя 0,65м (3 ступени)</t>
  </si>
  <si>
    <t>Стремянка стальная двухстороняя 0,86м (4 ступени)</t>
  </si>
  <si>
    <t>Стремянка стальная двухстороняя 1,07м (5 ступени)</t>
  </si>
  <si>
    <t>Стремянка стальная двухстороняя 1,29м (6 ступени)</t>
  </si>
  <si>
    <t>Электрическая затирочная машинка G600E, 380В</t>
  </si>
  <si>
    <t>Электрическая затирочная машинка VSCG-600D, 220В</t>
  </si>
  <si>
    <t>Электрическая затирочная машинка GSV600E, 380В, с УЗО</t>
  </si>
  <si>
    <t>Бензиновая затирочная машинка S600</t>
  </si>
  <si>
    <t>Бензиновая затирочная машинка SV800</t>
  </si>
  <si>
    <t>Бензиновая затирочная машинка CV1000</t>
  </si>
  <si>
    <t>Швонарезчик S-350</t>
  </si>
  <si>
    <t>Секция мусоропровода</t>
  </si>
  <si>
    <t>Впускная воронка</t>
  </si>
  <si>
    <t>Крепежная рама в окно</t>
  </si>
  <si>
    <t>Форма куба для бетонных образцов</t>
  </si>
  <si>
    <t>Бензиновый отбойный молоток</t>
  </si>
  <si>
    <t>Пневматический отбойный молоток</t>
  </si>
  <si>
    <t>Электрический отбойный молоток</t>
  </si>
  <si>
    <t>Бетономешалка AMIX BM-140 литров</t>
  </si>
  <si>
    <t>Бетономешалка AMIX BM-160 литров</t>
  </si>
  <si>
    <t>Бетономешалка AMIX BM-180 литров</t>
  </si>
  <si>
    <t>Бетономешалка AMIX BM-200 литров</t>
  </si>
  <si>
    <t>Бетономешалка ЛЕБЕДЯНЬ СБР- 100 220В</t>
  </si>
  <si>
    <t>Бетономешалка ЛЕБЕДЯНЬ СБР- 132 А.3-04 220В</t>
  </si>
  <si>
    <t>Бетономешалка ЛЕБЕДЯНЬ СБР- 150 220В</t>
  </si>
  <si>
    <t>Бетономешалка ЛЕБЕДЯНЬ СБР- 170А 220В</t>
  </si>
  <si>
    <t>Бетономешалка ЛЕБЕДЯНЬ СБР- 220-01 220В</t>
  </si>
  <si>
    <t>Бетономешалка ЛЕБЕДЯНЬ СБР- 260В-01 220В</t>
  </si>
  <si>
    <t>Бетономешалка ЛЕБЕДЯНЬ СБР- 500 А.1</t>
  </si>
  <si>
    <t>Растворонасос компактный Putzmeister Mixokret M 500 E</t>
  </si>
  <si>
    <t>Растворонасосы Putzmeister Mixokret M 760</t>
  </si>
  <si>
    <t>Растворосмеситель 100 литров</t>
  </si>
  <si>
    <t>Растворосмеситель 120 литров</t>
  </si>
  <si>
    <t>Растворосмеситель 160 литров</t>
  </si>
  <si>
    <t>Растворосмеситель 180 литров</t>
  </si>
  <si>
    <t>Растворосмеситель 220 литров</t>
  </si>
  <si>
    <t>Растворосмеситель 250 литров</t>
  </si>
  <si>
    <t>Растворосмеситель 350 литров</t>
  </si>
  <si>
    <t>Растворосмеситель 500 литров</t>
  </si>
  <si>
    <t>Штукатурная машина-станция KNAUF PFT G5 C Plus</t>
  </si>
  <si>
    <t>Штукатурная станция C 5 ВОЕВОДА</t>
  </si>
  <si>
    <t>Штукатурная станция Putzmeister MP 15 c двигателем 230V (220V)</t>
  </si>
  <si>
    <t>Провод ПНСВ 1,2</t>
  </si>
  <si>
    <t>Провод ПНСВ 2</t>
  </si>
  <si>
    <t>Тепловая установка для прогрева грунта и бетона Wacker Neuson HSH 700 </t>
  </si>
  <si>
    <t>Тепловая установка для прогрева грунта и бетона Wacker Neuson HSH 650 </t>
  </si>
  <si>
    <t>Тепловая установка для прогрева грунта и бетона Wacker Neuson HSH 350</t>
  </si>
  <si>
    <t>Трансформатор КТПТО-80</t>
  </si>
  <si>
    <t>Трансформатор ТСДЗ-63/0,38</t>
  </si>
  <si>
    <t>Пистолет AB-32</t>
  </si>
  <si>
    <t>Пистолет WK-039</t>
  </si>
  <si>
    <t>Коробка с катушками проволоки 1мм (40шт.)</t>
  </si>
  <si>
    <t>Арматурные ключи 10 мм.</t>
  </si>
  <si>
    <t>Арматурные ключи 12 мм.</t>
  </si>
  <si>
    <t>Арматурные ключи 14 мм.</t>
  </si>
  <si>
    <t>Арматурные ключи 16 мм.</t>
  </si>
  <si>
    <t>Арматурные ключи 18 мм.</t>
  </si>
  <si>
    <t>Арматурные ключи 20 мм.</t>
  </si>
  <si>
    <t>Арматурные ключи 22 мм.</t>
  </si>
  <si>
    <t>Арматурные ключи 24 мм.</t>
  </si>
  <si>
    <t>Арматурные ключи 26 мм.</t>
  </si>
  <si>
    <t>Арматурные ключи 28 мм.</t>
  </si>
  <si>
    <t>Арматурные ключи 30 мм.</t>
  </si>
  <si>
    <t>Арматурные ключи 32 мм.</t>
  </si>
  <si>
    <t>Гидравлический станок для гибки арматуры </t>
  </si>
  <si>
    <t>Гидравлический станок для гибки арматуры с электронной панелью управления</t>
  </si>
  <si>
    <t>Гидравлический станок для гибки арматуры с доводчиком</t>
  </si>
  <si>
    <t>Ручной станок для гибки арматуры 14 мм Россия</t>
  </si>
  <si>
    <t>Ручной станок для гибки арматуры 16 мм Россия</t>
  </si>
  <si>
    <t>Ручной станок для гибки арматуры 10 мм Турция</t>
  </si>
  <si>
    <t>Ручной станок для гибки арматуры 12 мм Турция</t>
  </si>
  <si>
    <t>Ручной станок для гибки арматуры 14 мм Турция</t>
  </si>
  <si>
    <t>Ручной станок для гибки арматуры 16мм Турция</t>
  </si>
  <si>
    <t>Гидравлический станок для резки арматуры XY-40</t>
  </si>
  <si>
    <t>Гидравлический станок для резки арматуры XY-50</t>
  </si>
  <si>
    <t>Ножи для резчиков арматуры XY-40 (комплект)</t>
  </si>
  <si>
    <t>Ножи для резчиков арматуры XY-50 (комплект)</t>
  </si>
  <si>
    <t>Гидравлические станки для резки арматуры 18 мм.</t>
  </si>
  <si>
    <t>Гидравлические станки для резки арматуры 26 мм</t>
  </si>
  <si>
    <t>Ножницы для арматуры №6, №10, №12, №14, №16</t>
  </si>
  <si>
    <t>Ручной станок для резки арматуры 18 мм.</t>
  </si>
  <si>
    <t>Ручной станок для резки арматуры 22 мм.</t>
  </si>
  <si>
    <t>Ручной станок для резки арматуры 26 мм.</t>
  </si>
  <si>
    <t>Ручной станок для резки арматуры 28 мм.</t>
  </si>
  <si>
    <t>Ручной станок для резки арматуры 32 мм.</t>
  </si>
  <si>
    <t>Ремень стяжной 2,5/5т (5 м/50 мм)</t>
  </si>
  <si>
    <t>Ремень стяжной 2,5/5т (10,5 м/50 мм)</t>
  </si>
  <si>
    <t>Строп текстильный грузоподъемностью 1 тонна</t>
  </si>
  <si>
    <t>Строп текстильный грузоподъемностью 10 тонн</t>
  </si>
  <si>
    <t>Строп текстильный грузоподъемностью 2 тонны</t>
  </si>
  <si>
    <t>Строп текстильный грузоподъемностью 3 тонны</t>
  </si>
  <si>
    <t>Строп текстильный грузоподъемностью 4 тонны</t>
  </si>
  <si>
    <t>Строп текстильный грузоподъемностью 5 тонн</t>
  </si>
  <si>
    <t>Строп текстильный грузоподъемностью 6 тонн</t>
  </si>
  <si>
    <t>Строп текстильный грузоподъемностью 8 тонн</t>
  </si>
  <si>
    <t>Цепная стропа</t>
  </si>
  <si>
    <t>Виброплита P-60</t>
  </si>
  <si>
    <t>Виброплита P-80</t>
  </si>
  <si>
    <t>Виброплита VPG-100</t>
  </si>
  <si>
    <t>Вибротрамбовка HONDA GX 160</t>
  </si>
  <si>
    <t>М4К-10</t>
  </si>
  <si>
    <t>М4К-12</t>
  </si>
  <si>
    <t>Комплект переходников ГЕКА</t>
  </si>
  <si>
    <t>Хоппер ковш стеновой (Россия)</t>
  </si>
  <si>
    <t>Хоппер ковш стеновой (Китай)</t>
  </si>
  <si>
    <t>Хоппер ковш потолочный (Китай)</t>
  </si>
  <si>
    <t>Шланг рукав воздушный резиновый с нитяным усилением 16-18мм</t>
  </si>
  <si>
    <t>ЛЕСТНИЦЫ И СТРЕМЯНКИ</t>
  </si>
  <si>
    <t>БУНКЕРА/БАДЬИ ДЛЯ БЕТОНА</t>
  </si>
  <si>
    <t>ВИБРАТОРЫ ДЛЯ БЕТОНА</t>
  </si>
  <si>
    <t>СТРОПЫ, ХОППЕР КОВШИ, МУСОРОПРОВОД</t>
  </si>
  <si>
    <t>ОБОРУДОВАНИЕ ДЛЯ РАБОТЫ С БЕТОНОМ</t>
  </si>
  <si>
    <t>ГИБКА/РЕЗКА АРМАТУРЫ</t>
  </si>
  <si>
    <t>Вышки туры</t>
  </si>
  <si>
    <t>Опалубка</t>
  </si>
  <si>
    <t>Фанера ламинированная</t>
  </si>
  <si>
    <t>Строительное оборудование</t>
  </si>
  <si>
    <t>Стройматериалы</t>
  </si>
  <si>
    <t>Промышленное оборудование</t>
  </si>
  <si>
    <t xml:space="preserve">Арматура стеклопластиковая диаметр 4мм </t>
  </si>
  <si>
    <t xml:space="preserve">Арматура стеклопластиковая диаметр 6мм </t>
  </si>
  <si>
    <t xml:space="preserve">Арматура стеклопластиковая диаметр 8мм </t>
  </si>
  <si>
    <t xml:space="preserve">Арматура стеклопластиковая диаметр 10мм </t>
  </si>
  <si>
    <t xml:space="preserve">Арматура стеклопластиковая диаметр 12мм </t>
  </si>
  <si>
    <t xml:space="preserve">Арматура стеклопластиковая диаметр 14мм </t>
  </si>
  <si>
    <t>Арматура стеклопластиковая диаметр 16мм</t>
  </si>
  <si>
    <t>КОМПОЗИТНАЯ АРМАТУРА</t>
  </si>
  <si>
    <t>Круг отрезной ЛУГА 125x1,0x22,2 по металлу</t>
  </si>
  <si>
    <t>Круг отрезной ЛУГА 125x1,2x22,2 по металлу</t>
  </si>
  <si>
    <t>Круг отрезной ЛУГА 125x1,6x22,2 по металлу</t>
  </si>
  <si>
    <t>Круг отрезной ЛУГА 230x1,8x22,2 по металлу</t>
  </si>
  <si>
    <t>Круг отрезной ЛУГА 230x2,0x22,2 по металлу</t>
  </si>
  <si>
    <t>Круг отрезной ЛУГА 230x2,5x22,2 по металлу</t>
  </si>
  <si>
    <t>Круг отрезной КРАТОН 125x1,0x22,2 по металлу</t>
  </si>
  <si>
    <t>Круг отрезной КРАТОН 125x1,2x22,2 по металлу</t>
  </si>
  <si>
    <t>Круг отрезной КРАТОН 125x1,6x22,2 по металлу</t>
  </si>
  <si>
    <t>Круг отрезной КРАТОН 230x1,8x22,2 по металлу</t>
  </si>
  <si>
    <t>Круг отрезной КРАТОН 230x2,5x22,2 по металлу</t>
  </si>
  <si>
    <t>КРУГИ ОТРЕЗНЫЕ</t>
  </si>
  <si>
    <t>Мешок с прорубленной ручкой</t>
  </si>
  <si>
    <t>Мешки для строительного мусора</t>
  </si>
  <si>
    <t>Биг Бэг: одна стропа; верх - открытый, низ - глухой; 75х75х125 см </t>
  </si>
  <si>
    <t>Биг-бэг: две стропы; верх - открытый, низ - глухой; 75х75х125 см </t>
  </si>
  <si>
    <t>Биг-бэг: две стропы; верх - открытый, низ - глухой; 75х75х150 см </t>
  </si>
  <si>
    <t>Биг-бэг: четыре стропы; верх - открытый, низ - глухой; 90х90х130 </t>
  </si>
  <si>
    <t>Биг-бэг: четыре стропы; верх - открытый, низ - глухой; 90х90х180 </t>
  </si>
  <si>
    <t>МЕШКИ ПОЛИПРОПИЛЕНОВЫЕ</t>
  </si>
  <si>
    <t>Грунтовка BETON-KONTAKT Luxsory</t>
  </si>
  <si>
    <t>Грунтовка концентрат Luxsory</t>
  </si>
  <si>
    <t>Краска для внутренних работ Luxsory PREMIUM</t>
  </si>
  <si>
    <t>Краска для внутренних работ Luxsory UNIVERSAL</t>
  </si>
  <si>
    <t>Краска для наружных работ Luxsory UNIVERSAL</t>
  </si>
  <si>
    <t>Утепляйка - клей для плитки (для внутренних работ)</t>
  </si>
  <si>
    <t>Утепляйка - клей для плитки (морозостойкий)</t>
  </si>
  <si>
    <t>Утепляйка - короед 2-2,5мм (декоративная минеральная штукатурка)</t>
  </si>
  <si>
    <t>Стрейч пленка</t>
  </si>
  <si>
    <t>Пленка строительная 3x100м x 50мкм</t>
  </si>
  <si>
    <t>Пленка строительная 3x100м x 100мкм</t>
  </si>
  <si>
    <t>Пленка строительная 3x100м x 200мкм</t>
  </si>
  <si>
    <t>Сварочные электроды Монолит РЦ 2 мм (1кг)</t>
  </si>
  <si>
    <t>Сварочные электроды Монолит РЦ 2,5 мм (1кг)</t>
  </si>
  <si>
    <t>Сварочные электроды Монолит РЦ 3 мм (1кг)</t>
  </si>
  <si>
    <t>Сварочные электроды Монолит РЦ 4 мм (1кг)</t>
  </si>
  <si>
    <t>Сварочные электроды Стандарт РЦ 2 мм (1кг)</t>
  </si>
  <si>
    <t>Сварочные электроды Стандарт РЦ 2,5 мм (1кг)</t>
  </si>
  <si>
    <t>Сварочные электроды Стандарт РЦ 3 мм (1кг)</t>
  </si>
  <si>
    <t>Сварочные электроды Стандарт РЦ 4 мм (1кг)</t>
  </si>
  <si>
    <t>Защитная фасадная сетка (зеленая 4х50)</t>
  </si>
  <si>
    <t>Сетка кладочная (вр-1) 100x100x5 (дорожная)</t>
  </si>
  <si>
    <t xml:space="preserve">Сетка стеклотканевая фасадная OXISS 4мм х 4мм 160 г/кв.м </t>
  </si>
  <si>
    <t>Сетка стеклотканевая штукатурная STRONG с ячейкой 5х5мм 70 г/кв.м</t>
  </si>
  <si>
    <t>Сетка стеклотканевая фасадная STRONG PROFIT с ячейкой 5мм х 5мм плотностью 160 г/кв. м</t>
  </si>
  <si>
    <t>Сетка стеклотканевая фасадная STRONG с ячейкой 5мм х 5мм плотностью 160 г/кв.м</t>
  </si>
  <si>
    <t>Сетка стеклотканевая штукатурная OXISS с ячейкой 2х2мм 50 г/кв.м</t>
  </si>
  <si>
    <t>Сетка стеклотканевая штукатурная OXISS с ячейкой 5х5мм 60 г/кв.м</t>
  </si>
  <si>
    <t>Сетка стеклотканевая фасадная OXISS с ячейкой 5мм х 5мм плотностью 145 г/кв.м</t>
  </si>
  <si>
    <t>Сетка стеклотканевая фасадная OXISS с ячейкой синяя 5мм х 5мм 160 г/кв.м</t>
  </si>
  <si>
    <t>Сетка стеклотканевая фасадная X-GLASS с ячейкой 5мм х 5мм плотностью 160 г/кв. м</t>
  </si>
  <si>
    <t>Сетка стеклотканевая фасадная Крепикс 1300 BauTex с ячейкой 4мм х 4мм плотностью 120 г/кв.м</t>
  </si>
  <si>
    <t>Сетка стеклотканевая фасадная Крепикс 1500 BauTex с ячейкой 5мм х 5мм плотностью 145 г/кв.м</t>
  </si>
  <si>
    <t>Сетка стеклотканевая фасадная Крепикс (BauTex) FasadPro с ячейкой 4мм х 4мм плотностью 165 г/кв. м</t>
  </si>
  <si>
    <t>Сетка стеклотканевая фасадная Крепикс 1800 BauTex с ячейкой 4мм х 4мм плотностью 165 г/кв.м</t>
  </si>
  <si>
    <t>Сетка стеклотканевая фасадная Крепикс 2000 BauTex с ячейкой 4мм х 4мм плотностью 165 г/кв.м</t>
  </si>
  <si>
    <t>Уголок ПВХ с сеткой</t>
  </si>
  <si>
    <t>Гвозди строительные 3,0x70</t>
  </si>
  <si>
    <t>Гвозди строительные 3,0x80</t>
  </si>
  <si>
    <t>Гвозди строительные 3,5x90</t>
  </si>
  <si>
    <t>Гвозди строительные 4,0x100</t>
  </si>
  <si>
    <t>Саморез по дереву 70мм</t>
  </si>
  <si>
    <t>ФАСАДНАЯ/ШТУКАТУРНАЯ СЕТКА</t>
  </si>
  <si>
    <t>СВАРОЧНЫЕ ЭЛЕКТРОДЫ</t>
  </si>
  <si>
    <t>НАРУЖНАЯ И ВНУТРЕННЯЯ ОТДЕЛКА</t>
  </si>
  <si>
    <t>ПЛЕНКА</t>
  </si>
  <si>
    <t>СТРОИТЕЛЬНЫЙ КРЕПЕЖ</t>
  </si>
  <si>
    <t>Лопата штыковая</t>
  </si>
  <si>
    <t>Лопата совковая</t>
  </si>
  <si>
    <t>Черенок для лопаты</t>
  </si>
  <si>
    <t>Ведро оцинкованное 15л.</t>
  </si>
  <si>
    <t>РУЧНОЙ ИНСТРУМЕНТ</t>
  </si>
  <si>
    <t>Когти монтерские</t>
  </si>
  <si>
    <t>Лазы Универсальные «ЛУ»</t>
  </si>
  <si>
    <t>Пояс предохранительный УП I</t>
  </si>
  <si>
    <t>Пояс предохранительный УП I А</t>
  </si>
  <si>
    <t>Пояс предохранительный УПС II Д</t>
  </si>
  <si>
    <t>Пояс предохранительный УСП II Ж</t>
  </si>
  <si>
    <t>Пояс предохранительный УСП II АЖ</t>
  </si>
  <si>
    <t>Пояс предохранительный УСП II ВЖ</t>
  </si>
  <si>
    <t>Ремни для когтей и лаз</t>
  </si>
  <si>
    <t>Каска строительная Лидер (белая)</t>
  </si>
  <si>
    <t>Каска строительная Лидер (оранжевая)</t>
  </si>
  <si>
    <t>Каскетка "Василек"</t>
  </si>
  <si>
    <t>Каскетка защитная "Эталон 2"</t>
  </si>
  <si>
    <t>Носки для строителей</t>
  </si>
  <si>
    <t>Перчатки трикотажные</t>
  </si>
  <si>
    <t>Перчатки ХБ с латексом, 2-ой облив</t>
  </si>
  <si>
    <t>Перчатки ХБ с пвх</t>
  </si>
  <si>
    <t>Респиратор АМ (РПГ-67) фильтр "А1"</t>
  </si>
  <si>
    <t>Респиратор АМ-60 (РУ-60М) фильтр "А1Р1, В1Р1, Е1Р1, К1Р1"</t>
  </si>
  <si>
    <t>Жилет сигнальный СОП (лимонный)</t>
  </si>
  <si>
    <t>Жилет сигнальный СОП (оранжевый)</t>
  </si>
  <si>
    <t>Лента оградительная ЛО-200 (200пм - 50мм)</t>
  </si>
  <si>
    <t>ЗАЩИТА ГОЛОВЫ</t>
  </si>
  <si>
    <t>РЕСПИРАТОРЫ</t>
  </si>
  <si>
    <t>СПЕЦОДЕЖДА</t>
  </si>
  <si>
    <t>РАБОЧИЕ ПЕРЧАТКИ И НОСКИ</t>
  </si>
  <si>
    <t>ХОЗТОВАРЫ, СРЕДСТВА ОГРАЖДЕНИЯ</t>
  </si>
  <si>
    <t>КОЛЕСА И КОЛЕСНЫЕ ОПОРЫ</t>
  </si>
  <si>
    <t>ДИЗЕЛЬНЫЕ ЭЛЕКТРОСТАНЦИИ</t>
  </si>
  <si>
    <t>КОМПРЕССОРЫ</t>
  </si>
  <si>
    <t>СТАНКИ ДЛЯ ГАЗОПЛАЗМЕННОЙ РЕЗКИ</t>
  </si>
  <si>
    <t>ПРАВИЛЬНО-ОТРЕЗНЫЕ СТАНКИ</t>
  </si>
  <si>
    <t>ГРУЗОПОДЪЕМНОЕ ОБОРУДОВАНИЕ</t>
  </si>
  <si>
    <t>Лебедка ручная</t>
  </si>
  <si>
    <t>Мини электрическая таль</t>
  </si>
  <si>
    <t>Рохля (Тележка ручная гидравлическая) АС 2 т.</t>
  </si>
  <si>
    <t xml:space="preserve">Рохля (Тележка ручная гидравлическая) АС 2,5 т. </t>
  </si>
  <si>
    <t>Ручной штабелер SDF 1016</t>
  </si>
  <si>
    <t>Дизельные электростанции Atlas Copco QAS 100 FLX</t>
  </si>
  <si>
    <t>Дизельные электростанции Atlas Copco QAS 125 FLX</t>
  </si>
  <si>
    <t>Дизельные электростанции Atlas Copco QAS 14 FLX</t>
  </si>
  <si>
    <t>Дизельные электростанции Atlas Copco QAS 14-500 FLX</t>
  </si>
  <si>
    <t>Дизельные электростанции Atlas Copco QAS 20 FLX</t>
  </si>
  <si>
    <t>Дизельные электростанции Atlas Copco QAS 30 FLX</t>
  </si>
  <si>
    <t>Дизельные электростанции Atlas Copco QAS 40 FLX</t>
  </si>
  <si>
    <t>Дизельные электростанции Atlas Copco QAS 60 FLX</t>
  </si>
  <si>
    <t>Дизельные электростанции Atlas Copco QAS 80 FLX</t>
  </si>
  <si>
    <t>Колесо промышленное без кронштейна Ø75</t>
  </si>
  <si>
    <t>Колесо промышленное без кронштейна Ø100</t>
  </si>
  <si>
    <t>Колесо промышленное без кронштейна Ø125</t>
  </si>
  <si>
    <t>Колесо промышленное без кронштейна Ø160</t>
  </si>
  <si>
    <t>Колесо промышленное без кронштейна Ø200</t>
  </si>
  <si>
    <t>Колесо промышленное без кронштейна Ø250</t>
  </si>
  <si>
    <t>Колесо промышленное поворотное Ø75</t>
  </si>
  <si>
    <t>Колесо промышленное поворотное Ø100</t>
  </si>
  <si>
    <t>Колесо промышленное поворотное Ø125</t>
  </si>
  <si>
    <t>Колесо промышленное поворотное Ø160</t>
  </si>
  <si>
    <t>Колесо промышленное поворотное Ø200</t>
  </si>
  <si>
    <t>Колесо промышленное поворотное Ø250</t>
  </si>
  <si>
    <t>Колесо промышленное поворотное с тормозом Ø75</t>
  </si>
  <si>
    <t>Колесо промышленное поворотное с тормозом Ø100</t>
  </si>
  <si>
    <t>Колесо промышленное поворотное с тормозом Ø125</t>
  </si>
  <si>
    <t>Колесо промышленное поворотное с тормозом Ø160</t>
  </si>
  <si>
    <t>Колесо промышленное поворотное с тормозом Ø200</t>
  </si>
  <si>
    <t>Колесо промышленное неповоротное Ø75</t>
  </si>
  <si>
    <t>Колесо промышленное неповоротное Ø100</t>
  </si>
  <si>
    <t>Колесо промышленное неповоротное Ø125</t>
  </si>
  <si>
    <t>Колесо промышленное неповоротное Ø160</t>
  </si>
  <si>
    <t>Колесо промышленное неповоротное Ø200</t>
  </si>
  <si>
    <t>Колесо промышленное неповоротное Ø250</t>
  </si>
  <si>
    <t>Ролик полиуретановый с подшипником Ø80</t>
  </si>
  <si>
    <t>Рулевое колесо полиуретановое Ø180</t>
  </si>
  <si>
    <t>Рулевое колесо полиуретановое Ø200</t>
  </si>
  <si>
    <t>Рулевое колесо резиновое Ø180</t>
  </si>
  <si>
    <t>Рулевое колесо резиновое Ø200</t>
  </si>
  <si>
    <t>Винтовой компрессор ATMOS PDP 15</t>
  </si>
  <si>
    <t>Винтовой компрессор ATMOS PDP 15 на шасси</t>
  </si>
  <si>
    <t>Винтовой компрессор ATMOS PDP 20</t>
  </si>
  <si>
    <t>Винтовой компрессор ATMOS PDP 20 на шасси</t>
  </si>
  <si>
    <t>Винтовой компрессор ATMOS PDP 28</t>
  </si>
  <si>
    <t>Винтовой компрессор Remeza ДК-10/10</t>
  </si>
  <si>
    <t>Винтовой компрессор Remeza ДК-12/7</t>
  </si>
  <si>
    <t>Винтовой компрессор Remeza ДК-6/7</t>
  </si>
  <si>
    <t>Винтовой компрессор мобильный ATMOS PDP 35</t>
  </si>
  <si>
    <t>Винтовой компрессор стационарный ATMOS PDP 35</t>
  </si>
  <si>
    <t>Винтовой компрессор строительный ATMOS PDP 28</t>
  </si>
  <si>
    <t>Компрессор бытовой Denzel 58066</t>
  </si>
  <si>
    <t>Компрессор пескоструйной очистки Atlas Copco</t>
  </si>
  <si>
    <t>Компрессор строительный Atlas Copco XAS 67 Dd</t>
  </si>
  <si>
    <t>Компрессор строительный XAS 137 Dd</t>
  </si>
  <si>
    <t>Компрессор строительный XAS 47 Dd</t>
  </si>
  <si>
    <t>Компрессор строительный XAS 67 Dd</t>
  </si>
  <si>
    <t>Компрессор строительный XAS 97 Dd</t>
  </si>
  <si>
    <t>Компрессор строительный Аtlas Copco XAS 27 Hp</t>
  </si>
  <si>
    <t>Компрессор строительный дизельный DALI</t>
  </si>
  <si>
    <t>Правильно-отрезной станок М-12</t>
  </si>
  <si>
    <t>Станок для термической обработки металла и газоплазменной резки </t>
  </si>
  <si>
    <t>Машина термической обработки металла газоплазменной резки </t>
  </si>
  <si>
    <t>Машина термической обработки металла и газоплазменной резки </t>
  </si>
  <si>
    <t>Леса строительные</t>
  </si>
  <si>
    <t>Фанера</t>
  </si>
  <si>
    <t>Средства индивидуальной защиты</t>
  </si>
  <si>
    <t>Перейти в каталог</t>
  </si>
  <si>
    <t>Сетка для укрытиялесов (50х4)</t>
  </si>
  <si>
    <t>НАИМЕНОВАНИЕ</t>
  </si>
  <si>
    <t>КОЛ-ВО</t>
  </si>
  <si>
    <t>СТОИМОСТЬ</t>
  </si>
  <si>
    <t>ИТОГО:</t>
  </si>
  <si>
    <t>калькулятор расчета стоимости</t>
  </si>
  <si>
    <t>Стомость аренды</t>
  </si>
  <si>
    <t>ОГЛАВЛЕНИЕ РАЗДЕЛА</t>
  </si>
  <si>
    <t>Помост малярный</t>
  </si>
  <si>
    <t>Вышка 1,6 х 0,8 метра</t>
  </si>
  <si>
    <t>Вышка 2 х 1,2 метра</t>
  </si>
  <si>
    <t>Вышка 2 х 2 метра</t>
  </si>
  <si>
    <t>Аренда дней, от</t>
  </si>
  <si>
    <t>◄ в начало</t>
  </si>
  <si>
    <t>Комплектующие к опалубке</t>
  </si>
  <si>
    <t>Опалубка перекрытий</t>
  </si>
  <si>
    <t>Фиксаторы арматуры</t>
  </si>
  <si>
    <t>Фанера ламинированная транспортная</t>
  </si>
  <si>
    <t>Фанера ламинированная (Россия)</t>
  </si>
  <si>
    <t>Фанера ламинированная (Китай)</t>
  </si>
  <si>
    <t>Композитная арматура</t>
  </si>
  <si>
    <t>Круги отрезные</t>
  </si>
  <si>
    <t>Мешки полипропленовые</t>
  </si>
  <si>
    <t>Стеклотканевая сетка</t>
  </si>
  <si>
    <t>Сетка для укрытия лесов</t>
  </si>
  <si>
    <t>Сетка металлическая</t>
  </si>
  <si>
    <t>Сварочные электроды</t>
  </si>
  <si>
    <t>Наружн/внутр. отделка</t>
  </si>
  <si>
    <t>Пленка</t>
  </si>
  <si>
    <t>Строительный крепеж</t>
  </si>
  <si>
    <t>Ручной инструмент</t>
  </si>
  <si>
    <t>Защита от падения</t>
  </si>
  <si>
    <t>Защита головы</t>
  </si>
  <si>
    <t>Рспираторы</t>
  </si>
  <si>
    <t>Перчатки/носки</t>
  </si>
  <si>
    <t>Средства ограждения</t>
  </si>
  <si>
    <t>Сигнальные жилеты</t>
  </si>
  <si>
    <t>Лестницы и стремянки</t>
  </si>
  <si>
    <t>Бункера/бадьи для бетона</t>
  </si>
  <si>
    <t>Вибраторы для бетона</t>
  </si>
  <si>
    <t>Мусоропровод</t>
  </si>
  <si>
    <t>Такелаж</t>
  </si>
  <si>
    <t>Пистолеты для вязки арматуры</t>
  </si>
  <si>
    <t>Хоппер ковши</t>
  </si>
  <si>
    <t>Устройство для обвязки грузов</t>
  </si>
  <si>
    <t>Оборудовани для работ с бетоном</t>
  </si>
  <si>
    <t>Станки для гибки арматуры</t>
  </si>
  <si>
    <t>Станки для резки арматуры</t>
  </si>
  <si>
    <t>Изготовление бетонных образцов</t>
  </si>
  <si>
    <t xml:space="preserve">Уплотнение грунта </t>
  </si>
  <si>
    <t>Отбойные молотки</t>
  </si>
  <si>
    <t>Затирка/накрезка бетонных полов</t>
  </si>
  <si>
    <t>Бетономешалки</t>
  </si>
  <si>
    <t>Колеса  колесные опоры</t>
  </si>
  <si>
    <t>Дизельные электростанции</t>
  </si>
  <si>
    <t>Компрессоры</t>
  </si>
  <si>
    <t>Грузоподьемное оборудование</t>
  </si>
  <si>
    <t>Правильно-отрезные станки</t>
  </si>
  <si>
    <t>Станки для газоплазменной резки</t>
  </si>
  <si>
    <t xml:space="preserve">ВНИМАНИЕ </t>
  </si>
  <si>
    <t>для возможности полного использования прайс-листа разрешите редактирование</t>
  </si>
  <si>
    <t>почта: 407023@mail.ru</t>
  </si>
  <si>
    <t>тел.:(9624) 40-70-23</t>
  </si>
  <si>
    <t>355012, Ставропольский край, г. Ставрополь</t>
  </si>
  <si>
    <t>ул. Лермонтова 36А</t>
  </si>
  <si>
    <t>Молоток для опалубки Sait Demirci (Турция)</t>
  </si>
  <si>
    <t>Молоток для опалубки Yakar (Турция)</t>
  </si>
  <si>
    <t>Фанера Ламинат / Противоскольжение толщина 27 мм Россия </t>
  </si>
  <si>
    <t xml:space="preserve"> </t>
  </si>
  <si>
    <t>Строп предохранительный</t>
  </si>
  <si>
    <t>Рама с лестницей ЛРСП-30</t>
  </si>
  <si>
    <t>Рама без лестницы ЛРСП-30</t>
  </si>
  <si>
    <t>Проволока оцинкованная 2 мм (1 кг.)</t>
  </si>
  <si>
    <t>Рукоятка к молотку (резная)</t>
  </si>
  <si>
    <t>Рукоятка к молотку (yakar)</t>
  </si>
  <si>
    <t>Фанера ламинированная толщина 18 мм Россия (1220х2440мм)</t>
  </si>
  <si>
    <t>Фанера ФК тол. 3 мм размер 1,525 х 1,525 м</t>
  </si>
  <si>
    <t>Указана розничная цена, по вопросам оптовых цен обращаться по телефону</t>
  </si>
  <si>
    <t>сайт: mega777.ru/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</si>
</sst>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1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14"/>
      <color rgb="FFFFFFFF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333333"/>
      <name val="Arial"/>
      <family val="2"/>
      <charset val="204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b/>
      <sz val="14"/>
      <color theme="0"/>
      <name val="Calibri"/>
      <family val="2"/>
      <charset val="204"/>
      <scheme val="minor"/>
    </font>
    <font>
      <b/>
      <u/>
      <sz val="14"/>
      <color theme="0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b/>
      <u/>
      <sz val="18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name val="Calibri"/>
      <family val="2"/>
      <charset val="204"/>
      <scheme val="minor"/>
    </font>
    <font>
      <b/>
      <u/>
      <sz val="1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u/>
      <sz val="1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u/>
      <sz val="16"/>
      <color theme="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00606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C040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00FF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503">
    <xf numFmtId="0" fontId="0" fillId="0" borderId="0" xfId="0"/>
    <xf numFmtId="0" fontId="0" fillId="0" borderId="1" xfId="0" applyBorder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0" fillId="0" borderId="7" xfId="0" applyBorder="1"/>
    <xf numFmtId="0" fontId="0" fillId="0" borderId="12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wrapText="1"/>
    </xf>
    <xf numFmtId="0" fontId="8" fillId="4" borderId="17" xfId="0" applyFont="1" applyFill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0" fontId="8" fillId="4" borderId="17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/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11" xfId="0" applyFont="1" applyBorder="1" applyAlignment="1">
      <alignment horizontal="left" vertical="center" wrapText="1"/>
    </xf>
    <xf numFmtId="0" fontId="9" fillId="0" borderId="0" xfId="0" applyFont="1" applyAlignment="1">
      <alignment wrapText="1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0" borderId="1" xfId="0" applyBorder="1" applyAlignment="1"/>
    <xf numFmtId="0" fontId="0" fillId="0" borderId="9" xfId="0" applyBorder="1" applyAlignment="1">
      <alignment horizontal="left" vertical="center"/>
    </xf>
    <xf numFmtId="0" fontId="0" fillId="0" borderId="12" xfId="0" applyBorder="1" applyAlignment="1"/>
    <xf numFmtId="0" fontId="12" fillId="0" borderId="0" xfId="0" applyFont="1"/>
    <xf numFmtId="0" fontId="13" fillId="5" borderId="0" xfId="0" applyFont="1" applyFill="1" applyBorder="1" applyAlignment="1"/>
    <xf numFmtId="0" fontId="13" fillId="5" borderId="31" xfId="0" applyFont="1" applyFill="1" applyBorder="1" applyAlignment="1"/>
    <xf numFmtId="0" fontId="13" fillId="5" borderId="22" xfId="0" applyFont="1" applyFill="1" applyBorder="1" applyAlignment="1"/>
    <xf numFmtId="0" fontId="11" fillId="5" borderId="22" xfId="0" applyFont="1" applyFill="1" applyBorder="1" applyAlignment="1">
      <alignment horizontal="right"/>
    </xf>
    <xf numFmtId="0" fontId="13" fillId="0" borderId="0" xfId="0" applyFont="1"/>
    <xf numFmtId="0" fontId="4" fillId="2" borderId="34" xfId="0" applyFont="1" applyFill="1" applyBorder="1" applyAlignment="1">
      <alignment horizontal="left" vertical="center" wrapText="1"/>
    </xf>
    <xf numFmtId="0" fontId="4" fillId="2" borderId="35" xfId="0" applyFont="1" applyFill="1" applyBorder="1" applyAlignment="1">
      <alignment horizontal="left" vertical="center" wrapText="1"/>
    </xf>
    <xf numFmtId="0" fontId="4" fillId="2" borderId="33" xfId="0" applyFont="1" applyFill="1" applyBorder="1" applyAlignment="1">
      <alignment horizontal="left" vertical="center" wrapText="1"/>
    </xf>
    <xf numFmtId="0" fontId="14" fillId="0" borderId="37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22" fillId="0" borderId="0" xfId="0" applyFont="1" applyAlignment="1">
      <alignment wrapText="1"/>
    </xf>
    <xf numFmtId="0" fontId="2" fillId="0" borderId="37" xfId="0" applyFont="1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>
      <alignment wrapText="1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8" fillId="7" borderId="42" xfId="0" applyFont="1" applyFill="1" applyBorder="1" applyAlignment="1">
      <alignment horizontal="center" vertical="center" wrapText="1"/>
    </xf>
    <xf numFmtId="0" fontId="28" fillId="8" borderId="43" xfId="0" applyFont="1" applyFill="1" applyBorder="1" applyAlignment="1">
      <alignment horizontal="center" vertical="center" wrapText="1"/>
    </xf>
    <xf numFmtId="0" fontId="28" fillId="9" borderId="43" xfId="0" applyFont="1" applyFill="1" applyBorder="1" applyAlignment="1">
      <alignment horizontal="center" vertical="center" wrapText="1"/>
    </xf>
    <xf numFmtId="0" fontId="28" fillId="10" borderId="44" xfId="0" applyFont="1" applyFill="1" applyBorder="1" applyAlignment="1">
      <alignment horizontal="center" vertical="center" wrapText="1"/>
    </xf>
    <xf numFmtId="0" fontId="30" fillId="7" borderId="51" xfId="0" applyFont="1" applyFill="1" applyBorder="1" applyAlignment="1">
      <alignment horizontal="center" vertical="center"/>
    </xf>
    <xf numFmtId="0" fontId="30" fillId="8" borderId="43" xfId="0" applyFont="1" applyFill="1" applyBorder="1" applyAlignment="1">
      <alignment horizontal="center" vertical="center"/>
    </xf>
    <xf numFmtId="0" fontId="30" fillId="9" borderId="44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8" borderId="43" xfId="0" applyFont="1" applyFill="1" applyBorder="1" applyAlignment="1">
      <alignment horizontal="center"/>
    </xf>
    <xf numFmtId="0" fontId="29" fillId="9" borderId="44" xfId="0" applyFont="1" applyFill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25" xfId="0" applyBorder="1" applyAlignment="1">
      <alignment wrapText="1"/>
    </xf>
    <xf numFmtId="0" fontId="0" fillId="0" borderId="26" xfId="0" applyBorder="1" applyAlignment="1">
      <alignment wrapText="1"/>
    </xf>
    <xf numFmtId="0" fontId="32" fillId="7" borderId="42" xfId="0" applyFont="1" applyFill="1" applyBorder="1" applyAlignment="1">
      <alignment horizontal="center" vertical="center"/>
    </xf>
    <xf numFmtId="0" fontId="32" fillId="8" borderId="43" xfId="0" applyFont="1" applyFill="1" applyBorder="1" applyAlignment="1">
      <alignment horizontal="center" vertical="center"/>
    </xf>
    <xf numFmtId="0" fontId="32" fillId="9" borderId="43" xfId="0" applyFont="1" applyFill="1" applyBorder="1" applyAlignment="1">
      <alignment horizontal="center" vertical="center"/>
    </xf>
    <xf numFmtId="0" fontId="32" fillId="10" borderId="43" xfId="0" applyFont="1" applyFill="1" applyBorder="1" applyAlignment="1">
      <alignment horizontal="center" vertical="center"/>
    </xf>
    <xf numFmtId="0" fontId="32" fillId="12" borderId="43" xfId="0" applyFont="1" applyFill="1" applyBorder="1" applyAlignment="1">
      <alignment horizontal="center" vertical="center"/>
    </xf>
    <xf numFmtId="0" fontId="32" fillId="15" borderId="43" xfId="0" applyFont="1" applyFill="1" applyBorder="1" applyAlignment="1">
      <alignment horizontal="center" vertical="center"/>
    </xf>
    <xf numFmtId="0" fontId="32" fillId="16" borderId="43" xfId="0" applyFont="1" applyFill="1" applyBorder="1" applyAlignment="1">
      <alignment horizontal="center" vertical="center"/>
    </xf>
    <xf numFmtId="0" fontId="32" fillId="17" borderId="43" xfId="0" applyFont="1" applyFill="1" applyBorder="1" applyAlignment="1">
      <alignment horizontal="center" vertical="center"/>
    </xf>
    <xf numFmtId="0" fontId="32" fillId="20" borderId="43" xfId="0" applyFont="1" applyFill="1" applyBorder="1" applyAlignment="1">
      <alignment horizontal="center" vertical="center"/>
    </xf>
    <xf numFmtId="0" fontId="32" fillId="21" borderId="43" xfId="0" applyFont="1" applyFill="1" applyBorder="1" applyAlignment="1">
      <alignment horizontal="center" vertical="center"/>
    </xf>
    <xf numFmtId="0" fontId="32" fillId="22" borderId="44" xfId="0" applyFont="1" applyFill="1" applyBorder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57" xfId="0" applyBorder="1" applyAlignment="1">
      <alignment horizontal="left" vertical="center" wrapText="1"/>
    </xf>
    <xf numFmtId="0" fontId="0" fillId="0" borderId="58" xfId="0" applyBorder="1" applyAlignment="1">
      <alignment horizontal="center" vertical="center" wrapText="1"/>
    </xf>
    <xf numFmtId="0" fontId="30" fillId="9" borderId="43" xfId="0" applyFont="1" applyFill="1" applyBorder="1" applyAlignment="1">
      <alignment horizontal="center" vertical="center"/>
    </xf>
    <xf numFmtId="0" fontId="30" fillId="16" borderId="43" xfId="0" applyFont="1" applyFill="1" applyBorder="1" applyAlignment="1">
      <alignment horizontal="center" vertical="center"/>
    </xf>
    <xf numFmtId="0" fontId="30" fillId="3" borderId="43" xfId="0" applyFont="1" applyFill="1" applyBorder="1" applyAlignment="1">
      <alignment horizontal="center" vertical="center"/>
    </xf>
    <xf numFmtId="0" fontId="30" fillId="22" borderId="44" xfId="0" applyFont="1" applyFill="1" applyBorder="1" applyAlignment="1">
      <alignment horizontal="center" vertical="center"/>
    </xf>
    <xf numFmtId="0" fontId="22" fillId="7" borderId="42" xfId="0" applyFont="1" applyFill="1" applyBorder="1" applyAlignment="1">
      <alignment horizontal="center" vertical="center"/>
    </xf>
    <xf numFmtId="0" fontId="22" fillId="8" borderId="44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33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center" vertical="center"/>
    </xf>
    <xf numFmtId="0" fontId="8" fillId="4" borderId="37" xfId="0" applyFont="1" applyFill="1" applyBorder="1" applyAlignment="1">
      <alignment horizontal="center" vertical="center"/>
    </xf>
    <xf numFmtId="0" fontId="20" fillId="0" borderId="35" xfId="0" applyFont="1" applyBorder="1" applyAlignment="1">
      <alignment horizontal="left" vertical="center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24" borderId="0" xfId="0" applyFill="1"/>
    <xf numFmtId="0" fontId="0" fillId="24" borderId="0" xfId="0" applyFill="1" applyAlignment="1">
      <alignment wrapText="1"/>
    </xf>
    <xf numFmtId="0" fontId="32" fillId="10" borderId="42" xfId="0" applyFont="1" applyFill="1" applyBorder="1" applyAlignment="1">
      <alignment horizontal="center" vertical="center"/>
    </xf>
    <xf numFmtId="0" fontId="32" fillId="22" borderId="43" xfId="0" applyFont="1" applyFill="1" applyBorder="1" applyAlignment="1">
      <alignment horizontal="center" vertical="center"/>
    </xf>
    <xf numFmtId="0" fontId="32" fillId="13" borderId="43" xfId="0" applyFont="1" applyFill="1" applyBorder="1" applyAlignment="1">
      <alignment horizontal="center" vertical="center"/>
    </xf>
    <xf numFmtId="0" fontId="32" fillId="19" borderId="43" xfId="0" applyFont="1" applyFill="1" applyBorder="1" applyAlignment="1">
      <alignment horizontal="center" vertical="center"/>
    </xf>
    <xf numFmtId="0" fontId="32" fillId="25" borderId="43" xfId="0" applyFont="1" applyFill="1" applyBorder="1" applyAlignment="1">
      <alignment horizontal="center" vertical="center"/>
    </xf>
    <xf numFmtId="0" fontId="32" fillId="6" borderId="43" xfId="0" applyFont="1" applyFill="1" applyBorder="1" applyAlignment="1">
      <alignment horizontal="center" vertical="center"/>
    </xf>
    <xf numFmtId="0" fontId="32" fillId="23" borderId="43" xfId="0" applyFont="1" applyFill="1" applyBorder="1" applyAlignment="1">
      <alignment horizontal="center" vertical="center"/>
    </xf>
    <xf numFmtId="0" fontId="32" fillId="26" borderId="43" xfId="0" applyFont="1" applyFill="1" applyBorder="1" applyAlignment="1">
      <alignment horizontal="center" vertical="center"/>
    </xf>
    <xf numFmtId="0" fontId="32" fillId="5" borderId="43" xfId="0" applyFont="1" applyFill="1" applyBorder="1" applyAlignment="1">
      <alignment horizontal="center" vertical="center"/>
    </xf>
    <xf numFmtId="0" fontId="32" fillId="18" borderId="44" xfId="0" applyFont="1" applyFill="1" applyBorder="1" applyAlignment="1">
      <alignment horizontal="center" vertical="center"/>
    </xf>
    <xf numFmtId="0" fontId="32" fillId="9" borderId="51" xfId="0" applyFont="1" applyFill="1" applyBorder="1" applyAlignment="1">
      <alignment horizontal="center" vertical="center"/>
    </xf>
    <xf numFmtId="0" fontId="32" fillId="7" borderId="43" xfId="0" applyFont="1" applyFill="1" applyBorder="1" applyAlignment="1">
      <alignment horizontal="center" vertical="center"/>
    </xf>
    <xf numFmtId="0" fontId="32" fillId="3" borderId="44" xfId="0" applyFont="1" applyFill="1" applyBorder="1" applyAlignment="1">
      <alignment horizontal="center" vertical="center"/>
    </xf>
    <xf numFmtId="1" fontId="0" fillId="0" borderId="25" xfId="0" applyNumberFormat="1" applyBorder="1" applyAlignment="1" applyProtection="1">
      <alignment horizontal="center" vertical="center"/>
      <protection locked="0" hidden="1"/>
    </xf>
    <xf numFmtId="1" fontId="0" fillId="0" borderId="1" xfId="0" applyNumberFormat="1" applyBorder="1" applyAlignment="1" applyProtection="1">
      <alignment horizontal="center" vertical="center"/>
      <protection locked="0" hidden="1"/>
    </xf>
    <xf numFmtId="0" fontId="2" fillId="0" borderId="37" xfId="0" applyFont="1" applyBorder="1" applyAlignment="1" applyProtection="1">
      <alignment horizontal="center" vertical="center"/>
      <protection locked="0" hidden="1"/>
    </xf>
    <xf numFmtId="0" fontId="35" fillId="0" borderId="0" xfId="0" applyFont="1" applyProtection="1">
      <protection hidden="1"/>
    </xf>
    <xf numFmtId="0" fontId="35" fillId="0" borderId="0" xfId="0" applyFont="1"/>
    <xf numFmtId="0" fontId="4" fillId="2" borderId="10" xfId="0" applyFont="1" applyFill="1" applyBorder="1" applyAlignment="1" applyProtection="1">
      <alignment horizontal="center" vertical="center"/>
      <protection hidden="1"/>
    </xf>
    <xf numFmtId="0" fontId="36" fillId="0" borderId="0" xfId="0" applyFont="1" applyProtection="1">
      <protection hidden="1"/>
    </xf>
    <xf numFmtId="0" fontId="36" fillId="0" borderId="0" xfId="0" applyFont="1"/>
    <xf numFmtId="164" fontId="36" fillId="0" borderId="0" xfId="0" applyNumberFormat="1" applyFont="1" applyProtection="1">
      <protection hidden="1"/>
    </xf>
    <xf numFmtId="0" fontId="3" fillId="0" borderId="8" xfId="0" applyFont="1" applyBorder="1" applyAlignment="1" applyProtection="1">
      <alignment horizontal="center" vertical="center" wrapText="1"/>
      <protection hidden="1"/>
    </xf>
    <xf numFmtId="0" fontId="3" fillId="0" borderId="10" xfId="0" applyFont="1" applyBorder="1" applyAlignment="1" applyProtection="1">
      <alignment horizontal="center" vertical="center" wrapText="1"/>
      <protection hidden="1"/>
    </xf>
    <xf numFmtId="0" fontId="3" fillId="0" borderId="13" xfId="0" applyFont="1" applyBorder="1" applyAlignment="1" applyProtection="1">
      <alignment horizontal="center" vertical="center" wrapText="1"/>
      <protection hidden="1"/>
    </xf>
    <xf numFmtId="0" fontId="0" fillId="0" borderId="30" xfId="0" applyBorder="1"/>
    <xf numFmtId="0" fontId="0" fillId="0" borderId="31" xfId="0" applyBorder="1"/>
    <xf numFmtId="0" fontId="0" fillId="0" borderId="21" xfId="0" applyBorder="1"/>
    <xf numFmtId="0" fontId="0" fillId="0" borderId="23" xfId="0" applyBorder="1"/>
    <xf numFmtId="0" fontId="0" fillId="0" borderId="1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0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/>
    </xf>
    <xf numFmtId="0" fontId="15" fillId="5" borderId="19" xfId="0" applyFont="1" applyFill="1" applyBorder="1" applyAlignment="1">
      <alignment horizontal="right" vertical="center" wrapText="1"/>
    </xf>
    <xf numFmtId="0" fontId="15" fillId="5" borderId="20" xfId="0" applyFont="1" applyFill="1" applyBorder="1" applyAlignment="1">
      <alignment horizontal="right" vertical="center" wrapText="1"/>
    </xf>
    <xf numFmtId="0" fontId="15" fillId="5" borderId="0" xfId="0" applyFont="1" applyFill="1" applyBorder="1" applyAlignment="1">
      <alignment horizontal="left" vertical="center"/>
    </xf>
    <xf numFmtId="0" fontId="33" fillId="5" borderId="22" xfId="1" applyFont="1" applyFill="1" applyBorder="1" applyAlignment="1">
      <alignment horizontal="right" vertical="center"/>
    </xf>
    <xf numFmtId="0" fontId="33" fillId="5" borderId="0" xfId="1" applyFont="1" applyFill="1" applyBorder="1" applyAlignment="1">
      <alignment horizontal="right" vertical="center"/>
    </xf>
    <xf numFmtId="0" fontId="16" fillId="5" borderId="0" xfId="0" applyFont="1" applyFill="1" applyBorder="1" applyAlignment="1">
      <alignment horizontal="right" vertical="center"/>
    </xf>
    <xf numFmtId="0" fontId="16" fillId="5" borderId="31" xfId="0" applyFont="1" applyFill="1" applyBorder="1" applyAlignment="1">
      <alignment horizontal="right" vertic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18" fillId="6" borderId="6" xfId="1" applyFont="1" applyFill="1" applyBorder="1" applyAlignment="1">
      <alignment horizontal="center" vertical="center" wrapText="1"/>
    </xf>
    <xf numFmtId="0" fontId="18" fillId="6" borderId="7" xfId="1" applyFont="1" applyFill="1" applyBorder="1" applyAlignment="1">
      <alignment horizontal="center" vertical="center" wrapText="1"/>
    </xf>
    <xf numFmtId="0" fontId="18" fillId="6" borderId="9" xfId="1" applyFont="1" applyFill="1" applyBorder="1" applyAlignment="1">
      <alignment horizontal="center" vertical="center" wrapText="1"/>
    </xf>
    <xf numFmtId="0" fontId="18" fillId="6" borderId="1" xfId="1" applyFont="1" applyFill="1" applyBorder="1" applyAlignment="1">
      <alignment horizontal="center" vertical="center" wrapText="1"/>
    </xf>
    <xf numFmtId="0" fontId="18" fillId="6" borderId="8" xfId="1" applyFont="1" applyFill="1" applyBorder="1" applyAlignment="1">
      <alignment horizontal="center" vertical="center" wrapText="1"/>
    </xf>
    <xf numFmtId="0" fontId="18" fillId="6" borderId="10" xfId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31" xfId="0" applyFont="1" applyFill="1" applyBorder="1" applyAlignment="1">
      <alignment horizontal="center" vertical="center"/>
    </xf>
    <xf numFmtId="0" fontId="23" fillId="7" borderId="18" xfId="0" applyFont="1" applyFill="1" applyBorder="1" applyAlignment="1">
      <alignment horizontal="center" vertical="center"/>
    </xf>
    <xf numFmtId="0" fontId="23" fillId="7" borderId="19" xfId="0" applyFont="1" applyFill="1" applyBorder="1" applyAlignment="1">
      <alignment horizontal="center" vertical="center"/>
    </xf>
    <xf numFmtId="0" fontId="23" fillId="7" borderId="20" xfId="0" applyFont="1" applyFill="1" applyBorder="1" applyAlignment="1">
      <alignment horizontal="center" vertical="center"/>
    </xf>
    <xf numFmtId="0" fontId="23" fillId="7" borderId="21" xfId="0" applyFont="1" applyFill="1" applyBorder="1" applyAlignment="1">
      <alignment horizontal="center" vertical="center"/>
    </xf>
    <xf numFmtId="0" fontId="23" fillId="7" borderId="22" xfId="0" applyFont="1" applyFill="1" applyBorder="1" applyAlignment="1">
      <alignment horizontal="center" vertical="center"/>
    </xf>
    <xf numFmtId="0" fontId="23" fillId="7" borderId="23" xfId="0" applyFont="1" applyFill="1" applyBorder="1" applyAlignment="1">
      <alignment horizontal="center" vertical="center"/>
    </xf>
    <xf numFmtId="0" fontId="14" fillId="0" borderId="35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 wrapText="1"/>
    </xf>
    <xf numFmtId="0" fontId="4" fillId="2" borderId="53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/>
    </xf>
    <xf numFmtId="0" fontId="14" fillId="0" borderId="46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36" xfId="0" applyFont="1" applyFill="1" applyBorder="1" applyAlignment="1" applyProtection="1">
      <alignment horizontal="center" vertical="center"/>
      <protection hidden="1"/>
    </xf>
    <xf numFmtId="0" fontId="4" fillId="2" borderId="10" xfId="0" applyFont="1" applyFill="1" applyBorder="1" applyAlignment="1" applyProtection="1">
      <alignment horizontal="center" vertical="center"/>
      <protection hidden="1"/>
    </xf>
    <xf numFmtId="0" fontId="19" fillId="5" borderId="0" xfId="1" applyFont="1" applyFill="1" applyAlignment="1">
      <alignment horizontal="center" vertical="center" wrapText="1"/>
    </xf>
    <xf numFmtId="0" fontId="19" fillId="5" borderId="0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7" fillId="5" borderId="19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21" fillId="10" borderId="41" xfId="1" applyFont="1" applyFill="1" applyBorder="1" applyAlignment="1">
      <alignment horizontal="left" vertical="center"/>
    </xf>
    <xf numFmtId="0" fontId="21" fillId="10" borderId="12" xfId="1" applyFont="1" applyFill="1" applyBorder="1" applyAlignment="1">
      <alignment horizontal="left" vertical="center"/>
    </xf>
    <xf numFmtId="0" fontId="21" fillId="10" borderId="13" xfId="1" applyFont="1" applyFill="1" applyBorder="1" applyAlignment="1">
      <alignment horizontal="left" vertical="center"/>
    </xf>
    <xf numFmtId="0" fontId="21" fillId="7" borderId="39" xfId="1" applyFont="1" applyFill="1" applyBorder="1" applyAlignment="1">
      <alignment horizontal="left" vertical="center" wrapText="1"/>
    </xf>
    <xf numFmtId="0" fontId="21" fillId="7" borderId="7" xfId="1" applyFont="1" applyFill="1" applyBorder="1" applyAlignment="1">
      <alignment horizontal="left" vertical="center" wrapText="1"/>
    </xf>
    <xf numFmtId="0" fontId="21" fillId="7" borderId="8" xfId="1" applyFont="1" applyFill="1" applyBorder="1" applyAlignment="1">
      <alignment horizontal="left" vertical="center" wrapText="1"/>
    </xf>
    <xf numFmtId="0" fontId="21" fillId="8" borderId="40" xfId="1" applyFont="1" applyFill="1" applyBorder="1" applyAlignment="1">
      <alignment horizontal="left" vertical="center" wrapText="1"/>
    </xf>
    <xf numFmtId="0" fontId="21" fillId="8" borderId="1" xfId="1" applyFont="1" applyFill="1" applyBorder="1" applyAlignment="1">
      <alignment horizontal="left" vertical="center" wrapText="1"/>
    </xf>
    <xf numFmtId="0" fontId="21" fillId="8" borderId="10" xfId="1" applyFont="1" applyFill="1" applyBorder="1" applyAlignment="1">
      <alignment horizontal="left" vertical="center" wrapText="1"/>
    </xf>
    <xf numFmtId="0" fontId="21" fillId="9" borderId="40" xfId="1" applyFont="1" applyFill="1" applyBorder="1" applyAlignment="1">
      <alignment horizontal="left" vertical="center" wrapText="1"/>
    </xf>
    <xf numFmtId="0" fontId="21" fillId="9" borderId="1" xfId="1" applyFont="1" applyFill="1" applyBorder="1" applyAlignment="1">
      <alignment horizontal="left" vertical="center" wrapText="1"/>
    </xf>
    <xf numFmtId="0" fontId="21" fillId="9" borderId="10" xfId="1" applyFont="1" applyFill="1" applyBorder="1" applyAlignment="1">
      <alignment horizontal="left" vertical="center" wrapText="1"/>
    </xf>
    <xf numFmtId="0" fontId="4" fillId="0" borderId="32" xfId="0" applyFont="1" applyBorder="1" applyAlignment="1">
      <alignment horizontal="center" vertical="center"/>
    </xf>
    <xf numFmtId="0" fontId="19" fillId="5" borderId="32" xfId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27" fillId="11" borderId="18" xfId="1" applyFont="1" applyFill="1" applyBorder="1" applyAlignment="1">
      <alignment horizontal="center" vertical="center" wrapText="1"/>
    </xf>
    <xf numFmtId="0" fontId="27" fillId="11" borderId="20" xfId="1" applyFont="1" applyFill="1" applyBorder="1" applyAlignment="1">
      <alignment horizontal="center" vertical="center" wrapText="1"/>
    </xf>
    <xf numFmtId="0" fontId="27" fillId="11" borderId="21" xfId="1" applyFont="1" applyFill="1" applyBorder="1" applyAlignment="1">
      <alignment horizontal="center" vertical="center" wrapText="1"/>
    </xf>
    <xf numFmtId="0" fontId="27" fillId="11" borderId="23" xfId="1" applyFont="1" applyFill="1" applyBorder="1" applyAlignment="1">
      <alignment horizontal="center" vertical="center" wrapText="1"/>
    </xf>
    <xf numFmtId="0" fontId="31" fillId="11" borderId="18" xfId="1" applyFont="1" applyFill="1" applyBorder="1" applyAlignment="1">
      <alignment horizontal="center" vertical="center"/>
    </xf>
    <xf numFmtId="0" fontId="31" fillId="11" borderId="20" xfId="1" applyFont="1" applyFill="1" applyBorder="1" applyAlignment="1">
      <alignment horizontal="center" vertical="center"/>
    </xf>
    <xf numFmtId="0" fontId="31" fillId="11" borderId="21" xfId="1" applyFont="1" applyFill="1" applyBorder="1" applyAlignment="1">
      <alignment horizontal="center" vertical="center"/>
    </xf>
    <xf numFmtId="0" fontId="31" fillId="11" borderId="23" xfId="1" applyFont="1" applyFill="1" applyBorder="1" applyAlignment="1">
      <alignment horizontal="center" vertical="center"/>
    </xf>
    <xf numFmtId="0" fontId="21" fillId="8" borderId="49" xfId="1" applyFont="1" applyFill="1" applyBorder="1" applyAlignment="1">
      <alignment horizontal="left" vertical="center"/>
    </xf>
    <xf numFmtId="0" fontId="21" fillId="8" borderId="50" xfId="1" applyFont="1" applyFill="1" applyBorder="1" applyAlignment="1">
      <alignment horizontal="left" vertical="center"/>
    </xf>
    <xf numFmtId="0" fontId="21" fillId="9" borderId="41" xfId="1" applyFont="1" applyFill="1" applyBorder="1" applyAlignment="1">
      <alignment horizontal="left" vertical="center"/>
    </xf>
    <xf numFmtId="0" fontId="21" fillId="9" borderId="12" xfId="1" applyFont="1" applyFill="1" applyBorder="1" applyAlignment="1">
      <alignment horizontal="left" vertical="center"/>
    </xf>
    <xf numFmtId="0" fontId="21" fillId="9" borderId="13" xfId="1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 vertical="center"/>
    </xf>
    <xf numFmtId="0" fontId="17" fillId="5" borderId="19" xfId="0" applyFont="1" applyFill="1" applyBorder="1" applyAlignment="1">
      <alignment horizontal="center" vertical="center"/>
    </xf>
    <xf numFmtId="0" fontId="17" fillId="5" borderId="20" xfId="0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horizontal="center" vertical="center"/>
    </xf>
    <xf numFmtId="0" fontId="17" fillId="5" borderId="22" xfId="0" applyFont="1" applyFill="1" applyBorder="1" applyAlignment="1">
      <alignment horizontal="center" vertical="center"/>
    </xf>
    <xf numFmtId="0" fontId="17" fillId="5" borderId="23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21" fillId="7" borderId="32" xfId="1" applyFont="1" applyFill="1" applyBorder="1" applyAlignment="1">
      <alignment horizontal="left" vertical="center"/>
    </xf>
    <xf numFmtId="0" fontId="21" fillId="7" borderId="48" xfId="1" applyFont="1" applyFill="1" applyBorder="1" applyAlignment="1">
      <alignment horizontal="left" vertical="center"/>
    </xf>
    <xf numFmtId="0" fontId="17" fillId="5" borderId="30" xfId="0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center" vertical="center"/>
    </xf>
    <xf numFmtId="0" fontId="17" fillId="5" borderId="31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18" fillId="8" borderId="40" xfId="1" applyFont="1" applyFill="1" applyBorder="1"/>
    <xf numFmtId="0" fontId="18" fillId="8" borderId="1" xfId="1" applyFont="1" applyFill="1" applyBorder="1"/>
    <xf numFmtId="0" fontId="18" fillId="8" borderId="10" xfId="1" applyFont="1" applyFill="1" applyBorder="1"/>
    <xf numFmtId="0" fontId="18" fillId="9" borderId="41" xfId="1" applyFont="1" applyFill="1" applyBorder="1"/>
    <xf numFmtId="0" fontId="18" fillId="9" borderId="12" xfId="1" applyFont="1" applyFill="1" applyBorder="1"/>
    <xf numFmtId="0" fontId="18" fillId="9" borderId="13" xfId="1" applyFont="1" applyFill="1" applyBorder="1"/>
    <xf numFmtId="0" fontId="18" fillId="7" borderId="39" xfId="1" applyFont="1" applyFill="1" applyBorder="1" applyAlignment="1">
      <alignment horizontal="left" vertical="center"/>
    </xf>
    <xf numFmtId="0" fontId="18" fillId="7" borderId="7" xfId="1" applyFont="1" applyFill="1" applyBorder="1" applyAlignment="1">
      <alignment horizontal="left" vertical="center"/>
    </xf>
    <xf numFmtId="0" fontId="18" fillId="7" borderId="8" xfId="1" applyFont="1" applyFill="1" applyBorder="1" applyAlignment="1">
      <alignment horizontal="left" vertical="center"/>
    </xf>
    <xf numFmtId="0" fontId="17" fillId="5" borderId="6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21" fillId="7" borderId="59" xfId="1" applyFont="1" applyFill="1" applyBorder="1" applyAlignment="1">
      <alignment horizontal="left" vertical="center"/>
    </xf>
    <xf numFmtId="0" fontId="21" fillId="7" borderId="25" xfId="1" applyFont="1" applyFill="1" applyBorder="1" applyAlignment="1">
      <alignment horizontal="left" vertical="center"/>
    </xf>
    <xf numFmtId="0" fontId="21" fillId="7" borderId="36" xfId="1" applyFont="1" applyFill="1" applyBorder="1" applyAlignment="1">
      <alignment horizontal="left" vertical="center"/>
    </xf>
    <xf numFmtId="0" fontId="21" fillId="8" borderId="41" xfId="1" applyFont="1" applyFill="1" applyBorder="1" applyAlignment="1">
      <alignment horizontal="left" vertical="center"/>
    </xf>
    <xf numFmtId="0" fontId="21" fillId="8" borderId="12" xfId="1" applyFont="1" applyFill="1" applyBorder="1" applyAlignment="1">
      <alignment horizontal="left" vertical="center"/>
    </xf>
    <xf numFmtId="0" fontId="21" fillId="8" borderId="13" xfId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8" fillId="8" borderId="40" xfId="1" applyFont="1" applyFill="1" applyBorder="1" applyAlignment="1">
      <alignment horizontal="left" vertical="center"/>
    </xf>
    <xf numFmtId="0" fontId="18" fillId="8" borderId="1" xfId="1" applyFont="1" applyFill="1" applyBorder="1" applyAlignment="1">
      <alignment horizontal="left" vertical="center"/>
    </xf>
    <xf numFmtId="0" fontId="18" fillId="8" borderId="10" xfId="1" applyFont="1" applyFill="1" applyBorder="1" applyAlignment="1">
      <alignment horizontal="left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33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36" xfId="0" applyBorder="1" applyAlignment="1">
      <alignment horizontal="center"/>
    </xf>
    <xf numFmtId="0" fontId="0" fillId="0" borderId="29" xfId="0" applyBorder="1" applyAlignment="1">
      <alignment horizontal="center"/>
    </xf>
    <xf numFmtId="0" fontId="18" fillId="18" borderId="41" xfId="1" applyFont="1" applyFill="1" applyBorder="1" applyAlignment="1">
      <alignment horizontal="left" vertical="center"/>
    </xf>
    <xf numFmtId="0" fontId="18" fillId="18" borderId="12" xfId="1" applyFont="1" applyFill="1" applyBorder="1" applyAlignment="1">
      <alignment horizontal="left" vertical="center"/>
    </xf>
    <xf numFmtId="0" fontId="18" fillId="18" borderId="13" xfId="1" applyFont="1" applyFill="1" applyBorder="1" applyAlignment="1">
      <alignment horizontal="left" vertical="center"/>
    </xf>
    <xf numFmtId="0" fontId="18" fillId="5" borderId="40" xfId="1" applyFont="1" applyFill="1" applyBorder="1" applyAlignment="1">
      <alignment horizontal="left" vertical="center"/>
    </xf>
    <xf numFmtId="0" fontId="18" fillId="5" borderId="1" xfId="1" applyFont="1" applyFill="1" applyBorder="1" applyAlignment="1">
      <alignment horizontal="left" vertical="center"/>
    </xf>
    <xf numFmtId="0" fontId="18" fillId="5" borderId="10" xfId="1" applyFont="1" applyFill="1" applyBorder="1" applyAlignment="1">
      <alignment horizontal="left" vertical="center"/>
    </xf>
    <xf numFmtId="0" fontId="18" fillId="26" borderId="40" xfId="1" applyFont="1" applyFill="1" applyBorder="1" applyAlignment="1">
      <alignment horizontal="left" vertical="center"/>
    </xf>
    <xf numFmtId="0" fontId="18" fillId="26" borderId="1" xfId="1" applyFont="1" applyFill="1" applyBorder="1" applyAlignment="1">
      <alignment horizontal="left" vertical="center"/>
    </xf>
    <xf numFmtId="0" fontId="18" fillId="26" borderId="10" xfId="1" applyFont="1" applyFill="1" applyBorder="1" applyAlignment="1">
      <alignment horizontal="left" vertical="center"/>
    </xf>
    <xf numFmtId="0" fontId="18" fillId="17" borderId="40" xfId="1" applyFont="1" applyFill="1" applyBorder="1" applyAlignment="1">
      <alignment horizontal="left" vertical="center"/>
    </xf>
    <xf numFmtId="0" fontId="18" fillId="17" borderId="1" xfId="1" applyFont="1" applyFill="1" applyBorder="1" applyAlignment="1">
      <alignment horizontal="left" vertical="center"/>
    </xf>
    <xf numFmtId="0" fontId="18" fillId="17" borderId="10" xfId="1" applyFont="1" applyFill="1" applyBorder="1" applyAlignment="1">
      <alignment horizontal="left" vertical="center"/>
    </xf>
    <xf numFmtId="0" fontId="18" fillId="9" borderId="40" xfId="1" applyFont="1" applyFill="1" applyBorder="1" applyAlignment="1">
      <alignment horizontal="left" vertical="center"/>
    </xf>
    <xf numFmtId="0" fontId="18" fillId="9" borderId="1" xfId="1" applyFont="1" applyFill="1" applyBorder="1" applyAlignment="1">
      <alignment horizontal="left" vertical="center"/>
    </xf>
    <xf numFmtId="0" fontId="18" fillId="9" borderId="10" xfId="1" applyFont="1" applyFill="1" applyBorder="1" applyAlignment="1">
      <alignment horizontal="left" vertical="center"/>
    </xf>
    <xf numFmtId="0" fontId="18" fillId="23" borderId="40" xfId="1" applyFont="1" applyFill="1" applyBorder="1" applyAlignment="1">
      <alignment horizontal="left" vertical="center"/>
    </xf>
    <xf numFmtId="0" fontId="18" fillId="23" borderId="1" xfId="1" applyFont="1" applyFill="1" applyBorder="1" applyAlignment="1">
      <alignment horizontal="left" vertical="center"/>
    </xf>
    <xf numFmtId="0" fontId="18" fillId="23" borderId="10" xfId="1" applyFont="1" applyFill="1" applyBorder="1" applyAlignment="1">
      <alignment horizontal="left" vertical="center"/>
    </xf>
    <xf numFmtId="0" fontId="18" fillId="6" borderId="40" xfId="1" applyFont="1" applyFill="1" applyBorder="1" applyAlignment="1">
      <alignment horizontal="left" vertical="center"/>
    </xf>
    <xf numFmtId="0" fontId="18" fillId="6" borderId="1" xfId="1" applyFont="1" applyFill="1" applyBorder="1" applyAlignment="1">
      <alignment horizontal="left" vertical="center"/>
    </xf>
    <xf numFmtId="0" fontId="18" fillId="6" borderId="10" xfId="1" applyFont="1" applyFill="1" applyBorder="1" applyAlignment="1">
      <alignment horizontal="left" vertical="center"/>
    </xf>
    <xf numFmtId="0" fontId="18" fillId="25" borderId="40" xfId="1" applyFont="1" applyFill="1" applyBorder="1" applyAlignment="1">
      <alignment horizontal="left" vertical="center"/>
    </xf>
    <xf numFmtId="0" fontId="18" fillId="25" borderId="1" xfId="1" applyFont="1" applyFill="1" applyBorder="1" applyAlignment="1">
      <alignment horizontal="left" vertical="center"/>
    </xf>
    <xf numFmtId="0" fontId="18" fillId="25" borderId="10" xfId="1" applyFont="1" applyFill="1" applyBorder="1" applyAlignment="1">
      <alignment horizontal="left" vertical="center"/>
    </xf>
    <xf numFmtId="0" fontId="18" fillId="21" borderId="40" xfId="1" applyFont="1" applyFill="1" applyBorder="1" applyAlignment="1">
      <alignment horizontal="left" vertical="center"/>
    </xf>
    <xf numFmtId="0" fontId="18" fillId="21" borderId="1" xfId="1" applyFont="1" applyFill="1" applyBorder="1" applyAlignment="1">
      <alignment horizontal="left" vertical="center"/>
    </xf>
    <xf numFmtId="0" fontId="18" fillId="21" borderId="10" xfId="1" applyFont="1" applyFill="1" applyBorder="1" applyAlignment="1">
      <alignment horizontal="left" vertical="center"/>
    </xf>
    <xf numFmtId="0" fontId="18" fillId="19" borderId="40" xfId="1" applyFont="1" applyFill="1" applyBorder="1" applyAlignment="1">
      <alignment horizontal="left" vertical="center"/>
    </xf>
    <xf numFmtId="0" fontId="18" fillId="19" borderId="1" xfId="1" applyFont="1" applyFill="1" applyBorder="1" applyAlignment="1">
      <alignment horizontal="left" vertical="center"/>
    </xf>
    <xf numFmtId="0" fontId="18" fillId="19" borderId="10" xfId="1" applyFont="1" applyFill="1" applyBorder="1" applyAlignment="1">
      <alignment horizontal="left" vertical="center"/>
    </xf>
    <xf numFmtId="0" fontId="18" fillId="20" borderId="40" xfId="1" applyFont="1" applyFill="1" applyBorder="1" applyAlignment="1">
      <alignment horizontal="left" vertical="center"/>
    </xf>
    <xf numFmtId="0" fontId="18" fillId="20" borderId="1" xfId="1" applyFont="1" applyFill="1" applyBorder="1" applyAlignment="1">
      <alignment horizontal="left" vertical="center"/>
    </xf>
    <xf numFmtId="0" fontId="18" fillId="20" borderId="10" xfId="1" applyFont="1" applyFill="1" applyBorder="1" applyAlignment="1">
      <alignment horizontal="left" vertical="center"/>
    </xf>
    <xf numFmtId="0" fontId="18" fillId="13" borderId="40" xfId="1" applyFont="1" applyFill="1" applyBorder="1" applyAlignment="1">
      <alignment horizontal="left" vertical="center"/>
    </xf>
    <xf numFmtId="0" fontId="18" fillId="13" borderId="1" xfId="1" applyFont="1" applyFill="1" applyBorder="1" applyAlignment="1">
      <alignment horizontal="left" vertical="center"/>
    </xf>
    <xf numFmtId="0" fontId="18" fillId="13" borderId="10" xfId="1" applyFont="1" applyFill="1" applyBorder="1" applyAlignment="1">
      <alignment horizontal="left" vertical="center"/>
    </xf>
    <xf numFmtId="0" fontId="31" fillId="11" borderId="18" xfId="1" applyFont="1" applyFill="1" applyBorder="1" applyAlignment="1">
      <alignment horizontal="center" vertical="center" wrapText="1"/>
    </xf>
    <xf numFmtId="0" fontId="31" fillId="11" borderId="20" xfId="1" applyFont="1" applyFill="1" applyBorder="1" applyAlignment="1">
      <alignment horizontal="center" vertical="center" wrapText="1"/>
    </xf>
    <xf numFmtId="0" fontId="31" fillId="11" borderId="21" xfId="1" applyFont="1" applyFill="1" applyBorder="1" applyAlignment="1">
      <alignment horizontal="center" vertical="center" wrapText="1"/>
    </xf>
    <xf numFmtId="0" fontId="31" fillId="11" borderId="23" xfId="1" applyFont="1" applyFill="1" applyBorder="1" applyAlignment="1">
      <alignment horizontal="center" vertical="center" wrapText="1"/>
    </xf>
    <xf numFmtId="0" fontId="18" fillId="22" borderId="40" xfId="1" applyFont="1" applyFill="1" applyBorder="1" applyAlignment="1">
      <alignment horizontal="left" vertical="center"/>
    </xf>
    <xf numFmtId="0" fontId="18" fillId="22" borderId="1" xfId="1" applyFont="1" applyFill="1" applyBorder="1" applyAlignment="1">
      <alignment horizontal="left" vertical="center"/>
    </xf>
    <xf numFmtId="0" fontId="18" fillId="22" borderId="10" xfId="1" applyFont="1" applyFill="1" applyBorder="1" applyAlignment="1">
      <alignment horizontal="left" vertical="center"/>
    </xf>
    <xf numFmtId="0" fontId="18" fillId="10" borderId="39" xfId="1" applyFont="1" applyFill="1" applyBorder="1" applyAlignment="1">
      <alignment horizontal="left" vertical="center"/>
    </xf>
    <xf numFmtId="0" fontId="18" fillId="10" borderId="7" xfId="1" applyFont="1" applyFill="1" applyBorder="1" applyAlignment="1">
      <alignment horizontal="left" vertical="center"/>
    </xf>
    <xf numFmtId="0" fontId="18" fillId="10" borderId="8" xfId="1" applyFont="1" applyFill="1" applyBorder="1" applyAlignment="1">
      <alignment horizontal="left" vertical="center"/>
    </xf>
    <xf numFmtId="0" fontId="17" fillId="5" borderId="0" xfId="0" applyFont="1" applyFill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8" fillId="4" borderId="10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left" vertical="center" wrapText="1"/>
    </xf>
    <xf numFmtId="0" fontId="8" fillId="4" borderId="29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8" fillId="4" borderId="55" xfId="0" applyFont="1" applyFill="1" applyBorder="1" applyAlignment="1">
      <alignment horizontal="center" vertical="center"/>
    </xf>
    <xf numFmtId="0" fontId="8" fillId="4" borderId="58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8" fillId="4" borderId="57" xfId="0" applyFont="1" applyFill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4" xfId="0" applyBorder="1" applyAlignment="1">
      <alignment horizontal="left" vertical="center"/>
    </xf>
    <xf numFmtId="0" fontId="0" fillId="0" borderId="53" xfId="0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8" fillId="7" borderId="59" xfId="1" applyFont="1" applyFill="1" applyBorder="1" applyAlignment="1">
      <alignment horizontal="left" vertical="center"/>
    </xf>
    <xf numFmtId="0" fontId="18" fillId="7" borderId="25" xfId="1" applyFont="1" applyFill="1" applyBorder="1" applyAlignment="1">
      <alignment horizontal="left" vertical="center"/>
    </xf>
    <xf numFmtId="0" fontId="18" fillId="7" borderId="36" xfId="1" applyFont="1" applyFill="1" applyBorder="1" applyAlignment="1">
      <alignment horizontal="left" vertical="center"/>
    </xf>
    <xf numFmtId="0" fontId="18" fillId="10" borderId="40" xfId="1" applyFont="1" applyFill="1" applyBorder="1" applyAlignment="1">
      <alignment horizontal="left" vertical="center"/>
    </xf>
    <xf numFmtId="0" fontId="18" fillId="10" borderId="1" xfId="1" applyFont="1" applyFill="1" applyBorder="1" applyAlignment="1">
      <alignment horizontal="left" vertical="center"/>
    </xf>
    <xf numFmtId="0" fontId="18" fillId="10" borderId="10" xfId="1" applyFont="1" applyFill="1" applyBorder="1" applyAlignment="1">
      <alignment horizontal="left" vertical="center"/>
    </xf>
    <xf numFmtId="0" fontId="18" fillId="12" borderId="40" xfId="1" applyFont="1" applyFill="1" applyBorder="1" applyAlignment="1">
      <alignment horizontal="left" vertical="center"/>
    </xf>
    <xf numFmtId="0" fontId="18" fillId="12" borderId="1" xfId="1" applyFont="1" applyFill="1" applyBorder="1" applyAlignment="1">
      <alignment horizontal="left" vertical="center"/>
    </xf>
    <xf numFmtId="0" fontId="18" fillId="12" borderId="10" xfId="1" applyFont="1" applyFill="1" applyBorder="1" applyAlignment="1">
      <alignment horizontal="left" vertical="center"/>
    </xf>
    <xf numFmtId="0" fontId="18" fillId="15" borderId="40" xfId="1" applyFont="1" applyFill="1" applyBorder="1" applyAlignment="1">
      <alignment horizontal="left" vertical="center"/>
    </xf>
    <xf numFmtId="0" fontId="18" fillId="15" borderId="1" xfId="1" applyFont="1" applyFill="1" applyBorder="1" applyAlignment="1">
      <alignment horizontal="left" vertical="center"/>
    </xf>
    <xf numFmtId="0" fontId="18" fillId="15" borderId="10" xfId="1" applyFont="1" applyFill="1" applyBorder="1" applyAlignment="1">
      <alignment horizontal="left" vertical="center"/>
    </xf>
    <xf numFmtId="0" fontId="18" fillId="16" borderId="40" xfId="1" applyFont="1" applyFill="1" applyBorder="1" applyAlignment="1">
      <alignment horizontal="left" vertical="center"/>
    </xf>
    <xf numFmtId="0" fontId="18" fillId="16" borderId="1" xfId="1" applyFont="1" applyFill="1" applyBorder="1" applyAlignment="1">
      <alignment horizontal="left" vertical="center"/>
    </xf>
    <xf numFmtId="0" fontId="18" fillId="16" borderId="10" xfId="1" applyFont="1" applyFill="1" applyBorder="1" applyAlignment="1">
      <alignment horizontal="left" vertical="center"/>
    </xf>
    <xf numFmtId="0" fontId="18" fillId="22" borderId="41" xfId="1" applyFont="1" applyFill="1" applyBorder="1" applyAlignment="1">
      <alignment horizontal="left" vertical="center"/>
    </xf>
    <xf numFmtId="0" fontId="18" fillId="22" borderId="12" xfId="1" applyFont="1" applyFill="1" applyBorder="1" applyAlignment="1">
      <alignment horizontal="left" vertical="center"/>
    </xf>
    <xf numFmtId="0" fontId="18" fillId="22" borderId="13" xfId="1" applyFont="1" applyFill="1" applyBorder="1" applyAlignment="1">
      <alignment horizontal="left" vertical="center"/>
    </xf>
    <xf numFmtId="0" fontId="19" fillId="14" borderId="0" xfId="1" applyFont="1" applyFill="1" applyAlignment="1">
      <alignment horizontal="center" vertical="center" wrapText="1"/>
    </xf>
    <xf numFmtId="0" fontId="19" fillId="14" borderId="22" xfId="1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34" fillId="11" borderId="18" xfId="1" applyFont="1" applyFill="1" applyBorder="1" applyAlignment="1">
      <alignment horizontal="center" vertical="center"/>
    </xf>
    <xf numFmtId="0" fontId="34" fillId="11" borderId="20" xfId="1" applyFont="1" applyFill="1" applyBorder="1" applyAlignment="1">
      <alignment horizontal="center" vertical="center"/>
    </xf>
    <xf numFmtId="0" fontId="34" fillId="11" borderId="21" xfId="1" applyFont="1" applyFill="1" applyBorder="1" applyAlignment="1">
      <alignment horizontal="center" vertical="center"/>
    </xf>
    <xf numFmtId="0" fontId="34" fillId="11" borderId="23" xfId="1" applyFont="1" applyFill="1" applyBorder="1" applyAlignment="1">
      <alignment horizontal="center" vertical="center"/>
    </xf>
    <xf numFmtId="0" fontId="18" fillId="7" borderId="40" xfId="1" applyFont="1" applyFill="1" applyBorder="1" applyAlignment="1">
      <alignment horizontal="left" vertical="center"/>
    </xf>
    <xf numFmtId="0" fontId="18" fillId="7" borderId="1" xfId="1" applyFont="1" applyFill="1" applyBorder="1" applyAlignment="1">
      <alignment horizontal="left" vertical="center"/>
    </xf>
    <xf numFmtId="0" fontId="18" fillId="7" borderId="10" xfId="1" applyFont="1" applyFill="1" applyBorder="1" applyAlignment="1">
      <alignment horizontal="left" vertical="center"/>
    </xf>
    <xf numFmtId="0" fontId="18" fillId="9" borderId="59" xfId="1" applyFont="1" applyFill="1" applyBorder="1" applyAlignment="1">
      <alignment horizontal="left" vertical="center"/>
    </xf>
    <xf numFmtId="0" fontId="18" fillId="9" borderId="25" xfId="1" applyFont="1" applyFill="1" applyBorder="1" applyAlignment="1">
      <alignment horizontal="left" vertical="center"/>
    </xf>
    <xf numFmtId="0" fontId="18" fillId="9" borderId="36" xfId="1" applyFont="1" applyFill="1" applyBorder="1" applyAlignment="1">
      <alignment horizontal="left" vertical="center"/>
    </xf>
    <xf numFmtId="0" fontId="0" fillId="0" borderId="25" xfId="0" applyBorder="1" applyAlignment="1">
      <alignment horizont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52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0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0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8" fillId="3" borderId="41" xfId="1" applyFont="1" applyFill="1" applyBorder="1" applyAlignment="1">
      <alignment horizontal="left" vertical="center"/>
    </xf>
    <xf numFmtId="0" fontId="18" fillId="3" borderId="12" xfId="1" applyFont="1" applyFill="1" applyBorder="1" applyAlignment="1">
      <alignment horizontal="left" vertical="center"/>
    </xf>
    <xf numFmtId="0" fontId="18" fillId="3" borderId="13" xfId="1" applyFont="1" applyFill="1" applyBorder="1" applyAlignment="1">
      <alignment horizontal="left" vertical="center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21" fillId="16" borderId="40" xfId="1" applyFont="1" applyFill="1" applyBorder="1" applyAlignment="1">
      <alignment horizontal="left" vertical="center"/>
    </xf>
    <xf numFmtId="0" fontId="21" fillId="16" borderId="1" xfId="1" applyFont="1" applyFill="1" applyBorder="1" applyAlignment="1">
      <alignment horizontal="left" vertical="center"/>
    </xf>
    <xf numFmtId="0" fontId="21" fillId="16" borderId="10" xfId="1" applyFont="1" applyFill="1" applyBorder="1" applyAlignment="1">
      <alignment horizontal="left" vertical="center"/>
    </xf>
    <xf numFmtId="0" fontId="21" fillId="9" borderId="40" xfId="1" applyFont="1" applyFill="1" applyBorder="1" applyAlignment="1">
      <alignment horizontal="left" vertical="center"/>
    </xf>
    <xf numFmtId="0" fontId="21" fillId="9" borderId="1" xfId="1" applyFont="1" applyFill="1" applyBorder="1" applyAlignment="1">
      <alignment horizontal="left" vertical="center"/>
    </xf>
    <xf numFmtId="0" fontId="21" fillId="9" borderId="10" xfId="1" applyFont="1" applyFill="1" applyBorder="1" applyAlignment="1">
      <alignment horizontal="left" vertical="center"/>
    </xf>
    <xf numFmtId="0" fontId="21" fillId="8" borderId="40" xfId="1" applyFont="1" applyFill="1" applyBorder="1" applyAlignment="1">
      <alignment horizontal="left" vertical="center"/>
    </xf>
    <xf numFmtId="0" fontId="21" fillId="8" borderId="1" xfId="1" applyFont="1" applyFill="1" applyBorder="1" applyAlignment="1">
      <alignment horizontal="left" vertical="center"/>
    </xf>
    <xf numFmtId="0" fontId="21" fillId="8" borderId="10" xfId="1" applyFont="1" applyFill="1" applyBorder="1" applyAlignment="1">
      <alignment horizontal="left" vertical="center"/>
    </xf>
    <xf numFmtId="0" fontId="0" fillId="0" borderId="5" xfId="0" applyBorder="1" applyAlignment="1">
      <alignment horizontal="center" wrapText="1"/>
    </xf>
    <xf numFmtId="0" fontId="0" fillId="0" borderId="26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8" fillId="4" borderId="33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21" fillId="22" borderId="41" xfId="1" applyFont="1" applyFill="1" applyBorder="1" applyAlignment="1">
      <alignment horizontal="left" vertical="center"/>
    </xf>
    <xf numFmtId="0" fontId="21" fillId="22" borderId="12" xfId="1" applyFont="1" applyFill="1" applyBorder="1" applyAlignment="1">
      <alignment horizontal="left" vertical="center"/>
    </xf>
    <xf numFmtId="0" fontId="21" fillId="22" borderId="13" xfId="1" applyFont="1" applyFill="1" applyBorder="1" applyAlignment="1">
      <alignment horizontal="left" vertical="center"/>
    </xf>
    <xf numFmtId="0" fontId="21" fillId="3" borderId="40" xfId="1" applyFont="1" applyFill="1" applyBorder="1" applyAlignment="1">
      <alignment horizontal="left" vertical="center"/>
    </xf>
    <xf numFmtId="0" fontId="21" fillId="3" borderId="1" xfId="1" applyFont="1" applyFill="1" applyBorder="1" applyAlignment="1">
      <alignment horizontal="left" vertical="center"/>
    </xf>
    <xf numFmtId="0" fontId="21" fillId="3" borderId="10" xfId="1" applyFont="1" applyFill="1" applyBorder="1" applyAlignment="1">
      <alignment horizontal="left" vertical="center"/>
    </xf>
    <xf numFmtId="0" fontId="33" fillId="14" borderId="0" xfId="1" applyFont="1" applyFill="1" applyAlignment="1">
      <alignment horizontal="center" vertical="center" wrapText="1"/>
    </xf>
    <xf numFmtId="0" fontId="33" fillId="14" borderId="0" xfId="1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0000CC"/>
      <color rgb="FFFFFF99"/>
      <color rgb="FFFF3399"/>
      <color rgb="FFFFCC00"/>
      <color rgb="FFF00606"/>
      <color rgb="FF0000FF"/>
      <color rgb="FFFF0066"/>
      <color rgb="FFAC040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60;&#1072;&#1085;&#1077;&#1088;&#1072; &#1083;&#1072;&#1084;&#1080;&#1085;&#1080;&#1088;&#1086;&#1074;&#1072;&#1085;&#1085;&#1072;&#1103;'!A1"/><Relationship Id="rId13" Type="http://schemas.openxmlformats.org/officeDocument/2006/relationships/image" Target="../media/image7.jpg"/><Relationship Id="rId18" Type="http://schemas.openxmlformats.org/officeDocument/2006/relationships/hyperlink" Target="#'&#1057;&#1090;&#1088;&#1086;&#1080;&#1090;&#1077;&#1083;&#1100;&#1085;&#1086;&#1077; &#1086;&#1073;&#1086;&#1088;&#1091;&#1076;&#1086;&#1074;&#1072;&#1085;&#1080;&#1077;'!A1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12" Type="http://schemas.openxmlformats.org/officeDocument/2006/relationships/hyperlink" Target="#'&#1055;&#1088;&#1086;&#1084;&#1099;&#1096;&#1083;&#1077;&#1085;&#1085;&#1086;&#1077; &#1086;&#1073;&#1086;&#1088;&#1091;&#1076;&#1086;&#1074;&#1072;&#1085;&#1080;&#1077;'!A1"/><Relationship Id="rId17" Type="http://schemas.openxmlformats.org/officeDocument/2006/relationships/image" Target="../media/image9.png"/><Relationship Id="rId2" Type="http://schemas.openxmlformats.org/officeDocument/2006/relationships/hyperlink" Target="#'&#1057;&#1090;&#1088;&#1086;&#1080;&#1090;&#1077;&#1083;&#1100;&#1085;&#1099;&#1077; &#1083;&#1077;&#1089;&#1072;'!A1"/><Relationship Id="rId16" Type="http://schemas.openxmlformats.org/officeDocument/2006/relationships/hyperlink" Target="#&#1057;&#1090;&#1088;&#1086;&#1081;&#1084;&#1072;&#1090;&#1077;&#1088;&#1080;&#1072;&#1083;&#1099;!A1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&#1054;&#1087;&#1072;&#1083;&#1091;&#1073;&#1082;&#1072;!A1"/><Relationship Id="rId11" Type="http://schemas.openxmlformats.org/officeDocument/2006/relationships/image" Target="../media/image6.jpeg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10" Type="http://schemas.openxmlformats.org/officeDocument/2006/relationships/hyperlink" Target="#'&#1060;&#1072;&#1085;&#1077;&#1088;&#1072; &#1060;&#1050;, &#1060;&#1057;&#1060;'!A1"/><Relationship Id="rId19" Type="http://schemas.openxmlformats.org/officeDocument/2006/relationships/image" Target="../media/image10.jpeg"/><Relationship Id="rId4" Type="http://schemas.openxmlformats.org/officeDocument/2006/relationships/hyperlink" Target="#'&#1042;&#1099;&#1096;&#1082;&#1080; &#1090;&#1091;&#1088;&#1099;'!A1"/><Relationship Id="rId9" Type="http://schemas.openxmlformats.org/officeDocument/2006/relationships/image" Target="../media/image5.jpeg"/><Relationship Id="rId14" Type="http://schemas.openxmlformats.org/officeDocument/2006/relationships/hyperlink" Target="#&#1057;&#1048;&#104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4.jpg"/><Relationship Id="rId13" Type="http://schemas.openxmlformats.org/officeDocument/2006/relationships/image" Target="../media/image219.jpg"/><Relationship Id="rId18" Type="http://schemas.openxmlformats.org/officeDocument/2006/relationships/image" Target="../media/image224.jpg"/><Relationship Id="rId26" Type="http://schemas.openxmlformats.org/officeDocument/2006/relationships/image" Target="../media/image227.jpeg"/><Relationship Id="rId3" Type="http://schemas.openxmlformats.org/officeDocument/2006/relationships/image" Target="../media/image209.png"/><Relationship Id="rId21" Type="http://schemas.openxmlformats.org/officeDocument/2006/relationships/hyperlink" Target="#&#1047;&#1040;&#1065;&#1048;&#1058;&#1040;_&#1054;&#1058;_&#1055;&#1040;&#1044;&#1045;&#1053;&#1048;&#1071;"/><Relationship Id="rId7" Type="http://schemas.openxmlformats.org/officeDocument/2006/relationships/image" Target="../media/image213.jpg"/><Relationship Id="rId12" Type="http://schemas.openxmlformats.org/officeDocument/2006/relationships/image" Target="../media/image218.jpg"/><Relationship Id="rId17" Type="http://schemas.openxmlformats.org/officeDocument/2006/relationships/image" Target="../media/image223.jpg"/><Relationship Id="rId25" Type="http://schemas.openxmlformats.org/officeDocument/2006/relationships/image" Target="../media/image226.jpg"/><Relationship Id="rId2" Type="http://schemas.openxmlformats.org/officeDocument/2006/relationships/image" Target="../media/image208.jpg"/><Relationship Id="rId16" Type="http://schemas.openxmlformats.org/officeDocument/2006/relationships/image" Target="../media/image222.jpeg"/><Relationship Id="rId20" Type="http://schemas.openxmlformats.org/officeDocument/2006/relationships/image" Target="../media/image225.png"/><Relationship Id="rId1" Type="http://schemas.openxmlformats.org/officeDocument/2006/relationships/image" Target="../media/image207.jpeg"/><Relationship Id="rId6" Type="http://schemas.openxmlformats.org/officeDocument/2006/relationships/image" Target="../media/image212.jpg"/><Relationship Id="rId11" Type="http://schemas.openxmlformats.org/officeDocument/2006/relationships/image" Target="../media/image217.jpeg"/><Relationship Id="rId24" Type="http://schemas.openxmlformats.org/officeDocument/2006/relationships/hyperlink" Target="#&#1056;&#1040;&#1041;&#1054;&#1063;&#1048;&#1045;_&#1055;&#1045;&#1056;&#1063;&#1040;&#1058;&#1050;&#1048;_&#1048;_&#1053;&#1054;&#1057;&#1050;&#1048;"/><Relationship Id="rId5" Type="http://schemas.openxmlformats.org/officeDocument/2006/relationships/image" Target="../media/image211.jpg"/><Relationship Id="rId15" Type="http://schemas.openxmlformats.org/officeDocument/2006/relationships/image" Target="../media/image221.jpg"/><Relationship Id="rId23" Type="http://schemas.openxmlformats.org/officeDocument/2006/relationships/hyperlink" Target="#&#1047;&#1040;&#1065;&#1048;&#1058;&#1040;_&#1043;&#1054;&#1051;&#1054;&#1042;&#1067;"/><Relationship Id="rId10" Type="http://schemas.openxmlformats.org/officeDocument/2006/relationships/image" Target="../media/image216.jpeg"/><Relationship Id="rId19" Type="http://schemas.openxmlformats.org/officeDocument/2006/relationships/image" Target="../media/image43.png"/><Relationship Id="rId4" Type="http://schemas.openxmlformats.org/officeDocument/2006/relationships/image" Target="../media/image210.png"/><Relationship Id="rId9" Type="http://schemas.openxmlformats.org/officeDocument/2006/relationships/image" Target="../media/image215.jpeg"/><Relationship Id="rId14" Type="http://schemas.openxmlformats.org/officeDocument/2006/relationships/image" Target="../media/image220.jpg"/><Relationship Id="rId22" Type="http://schemas.openxmlformats.org/officeDocument/2006/relationships/image" Target="../media/image9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g"/><Relationship Id="rId18" Type="http://schemas.openxmlformats.org/officeDocument/2006/relationships/image" Target="../media/image28.jpeg"/><Relationship Id="rId3" Type="http://schemas.openxmlformats.org/officeDocument/2006/relationships/image" Target="../media/image14.png"/><Relationship Id="rId7" Type="http://schemas.openxmlformats.org/officeDocument/2006/relationships/image" Target="../media/image18.jpg"/><Relationship Id="rId12" Type="http://schemas.openxmlformats.org/officeDocument/2006/relationships/image" Target="../media/image23.jpg"/><Relationship Id="rId17" Type="http://schemas.openxmlformats.org/officeDocument/2006/relationships/image" Target="../media/image27.png"/><Relationship Id="rId2" Type="http://schemas.openxmlformats.org/officeDocument/2006/relationships/image" Target="../media/image13.jpeg"/><Relationship Id="rId16" Type="http://schemas.openxmlformats.org/officeDocument/2006/relationships/hyperlink" Target="#&#1057;&#1058;&#1056;&#1054;&#1048;&#1058;&#1045;&#1051;&#1068;&#1053;&#1067;&#1045;_&#1051;&#1045;&#1057;&#1040;_&#1056;&#1040;&#1052;&#1053;&#1054;&#1043;&#1054;_&#1058;&#1048;&#1055;&#1040;"/><Relationship Id="rId1" Type="http://schemas.openxmlformats.org/officeDocument/2006/relationships/image" Target="../media/image12.jpeg"/><Relationship Id="rId6" Type="http://schemas.openxmlformats.org/officeDocument/2006/relationships/image" Target="../media/image17.jpg"/><Relationship Id="rId11" Type="http://schemas.openxmlformats.org/officeDocument/2006/relationships/image" Target="../media/image22.jpg"/><Relationship Id="rId5" Type="http://schemas.openxmlformats.org/officeDocument/2006/relationships/image" Target="../media/image16.jpg"/><Relationship Id="rId15" Type="http://schemas.openxmlformats.org/officeDocument/2006/relationships/image" Target="../media/image26.jpg"/><Relationship Id="rId10" Type="http://schemas.openxmlformats.org/officeDocument/2006/relationships/image" Target="../media/image21.jpeg"/><Relationship Id="rId4" Type="http://schemas.openxmlformats.org/officeDocument/2006/relationships/image" Target="../media/image15.png"/><Relationship Id="rId9" Type="http://schemas.openxmlformats.org/officeDocument/2006/relationships/image" Target="../media/image20.jpeg"/><Relationship Id="rId14" Type="http://schemas.openxmlformats.org/officeDocument/2006/relationships/image" Target="../media/image25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g"/><Relationship Id="rId13" Type="http://schemas.openxmlformats.org/officeDocument/2006/relationships/image" Target="../media/image41.jpg"/><Relationship Id="rId18" Type="http://schemas.openxmlformats.org/officeDocument/2006/relationships/image" Target="../media/image27.pn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12" Type="http://schemas.openxmlformats.org/officeDocument/2006/relationships/image" Target="../media/image40.jpg"/><Relationship Id="rId17" Type="http://schemas.openxmlformats.org/officeDocument/2006/relationships/hyperlink" Target="#&#1042;&#1067;&#1064;&#1050;&#1040;_&#1058;&#1059;&#1056;&#1040;_1_6_&#1061;_0_8_&#1084;."/><Relationship Id="rId2" Type="http://schemas.openxmlformats.org/officeDocument/2006/relationships/image" Target="../media/image30.jpg"/><Relationship Id="rId16" Type="http://schemas.openxmlformats.org/officeDocument/2006/relationships/image" Target="../media/image44.png"/><Relationship Id="rId20" Type="http://schemas.openxmlformats.org/officeDocument/2006/relationships/hyperlink" Target="#&#1042;&#1067;&#1064;&#1050;&#1040;_&#1058;&#1059;&#1056;&#1040;_2_&#1061;_2_&#1084;."/><Relationship Id="rId1" Type="http://schemas.openxmlformats.org/officeDocument/2006/relationships/image" Target="../media/image29.jpg"/><Relationship Id="rId6" Type="http://schemas.openxmlformats.org/officeDocument/2006/relationships/image" Target="../media/image34.jpeg"/><Relationship Id="rId11" Type="http://schemas.openxmlformats.org/officeDocument/2006/relationships/image" Target="../media/image39.jpeg"/><Relationship Id="rId5" Type="http://schemas.openxmlformats.org/officeDocument/2006/relationships/image" Target="../media/image33.jpg"/><Relationship Id="rId15" Type="http://schemas.openxmlformats.org/officeDocument/2006/relationships/image" Target="../media/image43.png"/><Relationship Id="rId10" Type="http://schemas.openxmlformats.org/officeDocument/2006/relationships/image" Target="../media/image38.jpeg"/><Relationship Id="rId19" Type="http://schemas.openxmlformats.org/officeDocument/2006/relationships/hyperlink" Target="#&#1042;&#1067;&#1064;&#1050;&#1040;_&#1058;&#1059;&#1056;&#1040;_2_&#1061;_1_2_&#1084;."/><Relationship Id="rId4" Type="http://schemas.openxmlformats.org/officeDocument/2006/relationships/image" Target="../media/image32.jpg"/><Relationship Id="rId9" Type="http://schemas.openxmlformats.org/officeDocument/2006/relationships/image" Target="../media/image37.jpeg"/><Relationship Id="rId14" Type="http://schemas.openxmlformats.org/officeDocument/2006/relationships/image" Target="../media/image4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18" Type="http://schemas.openxmlformats.org/officeDocument/2006/relationships/image" Target="../media/image62.jpg"/><Relationship Id="rId26" Type="http://schemas.openxmlformats.org/officeDocument/2006/relationships/image" Target="../media/image70.jpeg"/><Relationship Id="rId39" Type="http://schemas.openxmlformats.org/officeDocument/2006/relationships/image" Target="../media/image78.jpeg"/><Relationship Id="rId3" Type="http://schemas.openxmlformats.org/officeDocument/2006/relationships/image" Target="../media/image47.jpg"/><Relationship Id="rId21" Type="http://schemas.openxmlformats.org/officeDocument/2006/relationships/image" Target="../media/image65.jpg"/><Relationship Id="rId34" Type="http://schemas.openxmlformats.org/officeDocument/2006/relationships/hyperlink" Target="#&#1054;&#1055;&#1040;&#1051;&#1059;&#1041;&#1050;&#1040;_&#1055;&#1045;&#1056;&#1045;&#1050;&#1056;&#1067;&#1058;&#1048;&#1049;"/><Relationship Id="rId7" Type="http://schemas.openxmlformats.org/officeDocument/2006/relationships/image" Target="../media/image51.jpg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5" Type="http://schemas.openxmlformats.org/officeDocument/2006/relationships/image" Target="../media/image69.jpg"/><Relationship Id="rId33" Type="http://schemas.openxmlformats.org/officeDocument/2006/relationships/image" Target="../media/image74.png"/><Relationship Id="rId38" Type="http://schemas.openxmlformats.org/officeDocument/2006/relationships/image" Target="../media/image77.jpeg"/><Relationship Id="rId2" Type="http://schemas.openxmlformats.org/officeDocument/2006/relationships/image" Target="../media/image46.jpeg"/><Relationship Id="rId16" Type="http://schemas.openxmlformats.org/officeDocument/2006/relationships/image" Target="../media/image60.jpg"/><Relationship Id="rId20" Type="http://schemas.openxmlformats.org/officeDocument/2006/relationships/image" Target="../media/image64.jpg"/><Relationship Id="rId29" Type="http://schemas.openxmlformats.org/officeDocument/2006/relationships/image" Target="../media/image73.jpg"/><Relationship Id="rId41" Type="http://schemas.openxmlformats.org/officeDocument/2006/relationships/image" Target="../media/image80.jpeg"/><Relationship Id="rId1" Type="http://schemas.openxmlformats.org/officeDocument/2006/relationships/image" Target="../media/image45.jpg"/><Relationship Id="rId6" Type="http://schemas.openxmlformats.org/officeDocument/2006/relationships/image" Target="../media/image50.jpeg"/><Relationship Id="rId11" Type="http://schemas.openxmlformats.org/officeDocument/2006/relationships/image" Target="../media/image55.jpg"/><Relationship Id="rId24" Type="http://schemas.openxmlformats.org/officeDocument/2006/relationships/image" Target="../media/image68.jpg"/><Relationship Id="rId32" Type="http://schemas.openxmlformats.org/officeDocument/2006/relationships/hyperlink" Target="#&#1050;&#1054;&#1052;&#1055;&#1051;&#1045;&#1050;&#1058;&#1059;&#1070;&#1065;&#1048;&#1045;_&#1050;_&#1054;&#1055;&#1040;&#1051;&#1059;&#1041;&#1050;&#1045;"/><Relationship Id="rId37" Type="http://schemas.openxmlformats.org/officeDocument/2006/relationships/image" Target="../media/image76.jpeg"/><Relationship Id="rId40" Type="http://schemas.openxmlformats.org/officeDocument/2006/relationships/image" Target="../media/image79.jpeg"/><Relationship Id="rId5" Type="http://schemas.openxmlformats.org/officeDocument/2006/relationships/image" Target="../media/image49.jpg"/><Relationship Id="rId15" Type="http://schemas.openxmlformats.org/officeDocument/2006/relationships/image" Target="../media/image59.jpeg"/><Relationship Id="rId23" Type="http://schemas.openxmlformats.org/officeDocument/2006/relationships/image" Target="../media/image67.jpg"/><Relationship Id="rId28" Type="http://schemas.openxmlformats.org/officeDocument/2006/relationships/image" Target="../media/image72.jpeg"/><Relationship Id="rId36" Type="http://schemas.openxmlformats.org/officeDocument/2006/relationships/image" Target="../media/image75.jpeg"/><Relationship Id="rId10" Type="http://schemas.openxmlformats.org/officeDocument/2006/relationships/image" Target="../media/image54.jpg"/><Relationship Id="rId19" Type="http://schemas.openxmlformats.org/officeDocument/2006/relationships/image" Target="../media/image63.jpg"/><Relationship Id="rId31" Type="http://schemas.openxmlformats.org/officeDocument/2006/relationships/image" Target="../media/image44.png"/><Relationship Id="rId4" Type="http://schemas.openxmlformats.org/officeDocument/2006/relationships/image" Target="../media/image48.jpeg"/><Relationship Id="rId9" Type="http://schemas.openxmlformats.org/officeDocument/2006/relationships/image" Target="../media/image53.jpg"/><Relationship Id="rId14" Type="http://schemas.openxmlformats.org/officeDocument/2006/relationships/image" Target="../media/image58.jpeg"/><Relationship Id="rId22" Type="http://schemas.openxmlformats.org/officeDocument/2006/relationships/image" Target="../media/image66.jpg"/><Relationship Id="rId27" Type="http://schemas.openxmlformats.org/officeDocument/2006/relationships/image" Target="../media/image71.jpeg"/><Relationship Id="rId30" Type="http://schemas.openxmlformats.org/officeDocument/2006/relationships/image" Target="../media/image43.png"/><Relationship Id="rId35" Type="http://schemas.openxmlformats.org/officeDocument/2006/relationships/hyperlink" Target="#&#1060;&#1048;&#1050;&#1057;&#1040;&#1058;&#1054;&#1056;&#1067;_&#1040;&#1056;&#1052;&#1040;&#1058;&#1059;&#1056;&#1067;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g"/><Relationship Id="rId13" Type="http://schemas.openxmlformats.org/officeDocument/2006/relationships/image" Target="../media/image43.png"/><Relationship Id="rId18" Type="http://schemas.openxmlformats.org/officeDocument/2006/relationships/image" Target="../media/image94.jpeg"/><Relationship Id="rId3" Type="http://schemas.openxmlformats.org/officeDocument/2006/relationships/image" Target="../media/image83.jpg"/><Relationship Id="rId7" Type="http://schemas.openxmlformats.org/officeDocument/2006/relationships/image" Target="../media/image87.jpeg"/><Relationship Id="rId12" Type="http://schemas.openxmlformats.org/officeDocument/2006/relationships/image" Target="../media/image92.jpg"/><Relationship Id="rId17" Type="http://schemas.openxmlformats.org/officeDocument/2006/relationships/hyperlink" Target="#&#1060;&#1040;&#1053;&#1045;&#1056;&#1040;_&#1051;&#1040;&#1052;&#1048;&#1053;&#1048;&#1056;&#1054;&#1042;&#1040;&#1053;&#1053;&#1040;&#1071;_&#1058;&#1056;&#1040;&#1053;&#1057;&#1055;&#1054;&#1056;&#1058;&#1053;&#1040;&#1071;"/><Relationship Id="rId2" Type="http://schemas.openxmlformats.org/officeDocument/2006/relationships/image" Target="../media/image82.png"/><Relationship Id="rId16" Type="http://schemas.openxmlformats.org/officeDocument/2006/relationships/image" Target="../media/image93.png"/><Relationship Id="rId1" Type="http://schemas.openxmlformats.org/officeDocument/2006/relationships/image" Target="../media/image81.jpg"/><Relationship Id="rId6" Type="http://schemas.openxmlformats.org/officeDocument/2006/relationships/image" Target="../media/image86.jpg"/><Relationship Id="rId11" Type="http://schemas.openxmlformats.org/officeDocument/2006/relationships/image" Target="../media/image91.jpg"/><Relationship Id="rId5" Type="http://schemas.openxmlformats.org/officeDocument/2006/relationships/image" Target="../media/image85.jpg"/><Relationship Id="rId15" Type="http://schemas.openxmlformats.org/officeDocument/2006/relationships/hyperlink" Target="#&#1060;&#1040;&#1053;&#1045;&#1056;&#1040;_&#1051;&#1040;&#1052;&#1048;&#1053;&#1048;&#1056;&#1054;&#1042;&#1040;&#1053;&#1053;&#1040;&#1071;_&#1056;&#1054;&#1057;&#1057;&#1048;&#1071;"/><Relationship Id="rId10" Type="http://schemas.openxmlformats.org/officeDocument/2006/relationships/image" Target="../media/image90.jpg"/><Relationship Id="rId4" Type="http://schemas.openxmlformats.org/officeDocument/2006/relationships/image" Target="../media/image84.jpg"/><Relationship Id="rId9" Type="http://schemas.openxmlformats.org/officeDocument/2006/relationships/image" Target="../media/image89.jpg"/><Relationship Id="rId14" Type="http://schemas.openxmlformats.org/officeDocument/2006/relationships/image" Target="../media/image4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jpg"/><Relationship Id="rId1" Type="http://schemas.openxmlformats.org/officeDocument/2006/relationships/image" Target="../media/image95.jpg"/><Relationship Id="rId6" Type="http://schemas.openxmlformats.org/officeDocument/2006/relationships/image" Target="../media/image93.png"/><Relationship Id="rId5" Type="http://schemas.openxmlformats.org/officeDocument/2006/relationships/hyperlink" Target="#&#1060;&#1072;&#1085;&#1077;&#1088;&#1072;_&#1060;&#1050;"/><Relationship Id="rId4" Type="http://schemas.openxmlformats.org/officeDocument/2006/relationships/image" Target="../media/image98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1.jpeg"/><Relationship Id="rId18" Type="http://schemas.openxmlformats.org/officeDocument/2006/relationships/image" Target="../media/image116.jpg"/><Relationship Id="rId26" Type="http://schemas.openxmlformats.org/officeDocument/2006/relationships/image" Target="../media/image124.jpg"/><Relationship Id="rId39" Type="http://schemas.openxmlformats.org/officeDocument/2006/relationships/image" Target="../media/image137.jpg"/><Relationship Id="rId21" Type="http://schemas.openxmlformats.org/officeDocument/2006/relationships/image" Target="../media/image119.jpeg"/><Relationship Id="rId34" Type="http://schemas.openxmlformats.org/officeDocument/2006/relationships/image" Target="../media/image132.jpg"/><Relationship Id="rId42" Type="http://schemas.openxmlformats.org/officeDocument/2006/relationships/image" Target="../media/image140.jpg"/><Relationship Id="rId47" Type="http://schemas.openxmlformats.org/officeDocument/2006/relationships/image" Target="../media/image145.jpg"/><Relationship Id="rId50" Type="http://schemas.openxmlformats.org/officeDocument/2006/relationships/image" Target="../media/image148.jpg"/><Relationship Id="rId55" Type="http://schemas.openxmlformats.org/officeDocument/2006/relationships/image" Target="../media/image153.jpeg"/><Relationship Id="rId63" Type="http://schemas.openxmlformats.org/officeDocument/2006/relationships/hyperlink" Target="#&#1057;&#1058;&#1056;&#1054;&#1055;&#1067;__&#1061;&#1054;&#1055;&#1055;&#1045;&#1056;_&#1050;&#1054;&#1042;&#1064;&#1048;__&#1052;&#1059;&#1057;&#1054;&#1056;&#1054;&#1055;&#1056;&#1054;&#1042;&#1054;&#1044;"/><Relationship Id="rId7" Type="http://schemas.openxmlformats.org/officeDocument/2006/relationships/image" Target="../media/image105.jpeg"/><Relationship Id="rId2" Type="http://schemas.openxmlformats.org/officeDocument/2006/relationships/image" Target="../media/image100.jpeg"/><Relationship Id="rId16" Type="http://schemas.openxmlformats.org/officeDocument/2006/relationships/image" Target="../media/image114.jpg"/><Relationship Id="rId20" Type="http://schemas.openxmlformats.org/officeDocument/2006/relationships/image" Target="../media/image118.jpg"/><Relationship Id="rId29" Type="http://schemas.openxmlformats.org/officeDocument/2006/relationships/image" Target="../media/image127.jpg"/><Relationship Id="rId41" Type="http://schemas.openxmlformats.org/officeDocument/2006/relationships/image" Target="../media/image139.jpeg"/><Relationship Id="rId54" Type="http://schemas.openxmlformats.org/officeDocument/2006/relationships/image" Target="../media/image152.jpg"/><Relationship Id="rId62" Type="http://schemas.openxmlformats.org/officeDocument/2006/relationships/hyperlink" Target="#&#1042;&#1048;&#1041;&#1056;&#1040;&#1058;&#1054;&#1056;&#1067;_&#1044;&#1051;&#1071;_&#1041;&#1045;&#1058;&#1054;&#1053;&#1040;"/><Relationship Id="rId1" Type="http://schemas.openxmlformats.org/officeDocument/2006/relationships/image" Target="../media/image99.jpg"/><Relationship Id="rId6" Type="http://schemas.openxmlformats.org/officeDocument/2006/relationships/image" Target="../media/image104.jpeg"/><Relationship Id="rId11" Type="http://schemas.openxmlformats.org/officeDocument/2006/relationships/image" Target="../media/image109.jpeg"/><Relationship Id="rId24" Type="http://schemas.openxmlformats.org/officeDocument/2006/relationships/image" Target="../media/image122.jpg"/><Relationship Id="rId32" Type="http://schemas.openxmlformats.org/officeDocument/2006/relationships/image" Target="../media/image130.jpeg"/><Relationship Id="rId37" Type="http://schemas.openxmlformats.org/officeDocument/2006/relationships/image" Target="../media/image135.jpg"/><Relationship Id="rId40" Type="http://schemas.openxmlformats.org/officeDocument/2006/relationships/image" Target="../media/image138.jpg"/><Relationship Id="rId45" Type="http://schemas.openxmlformats.org/officeDocument/2006/relationships/image" Target="../media/image143.jpg"/><Relationship Id="rId53" Type="http://schemas.openxmlformats.org/officeDocument/2006/relationships/image" Target="../media/image151.jpeg"/><Relationship Id="rId58" Type="http://schemas.openxmlformats.org/officeDocument/2006/relationships/image" Target="../media/image155.png"/><Relationship Id="rId5" Type="http://schemas.openxmlformats.org/officeDocument/2006/relationships/image" Target="../media/image103.jpeg"/><Relationship Id="rId15" Type="http://schemas.openxmlformats.org/officeDocument/2006/relationships/image" Target="../media/image113.jpg"/><Relationship Id="rId23" Type="http://schemas.openxmlformats.org/officeDocument/2006/relationships/image" Target="../media/image121.jpg"/><Relationship Id="rId28" Type="http://schemas.openxmlformats.org/officeDocument/2006/relationships/image" Target="../media/image126.jpg"/><Relationship Id="rId36" Type="http://schemas.openxmlformats.org/officeDocument/2006/relationships/image" Target="../media/image134.jpg"/><Relationship Id="rId49" Type="http://schemas.openxmlformats.org/officeDocument/2006/relationships/image" Target="../media/image147.jpeg"/><Relationship Id="rId57" Type="http://schemas.openxmlformats.org/officeDocument/2006/relationships/image" Target="../media/image43.png"/><Relationship Id="rId61" Type="http://schemas.openxmlformats.org/officeDocument/2006/relationships/hyperlink" Target="#&#1041;&#1059;&#1053;&#1050;&#1045;&#1056;&#1040;_&#1041;&#1040;&#1044;&#1068;&#1048;_&#1044;&#1051;&#1071;_&#1041;&#1045;&#1058;&#1054;&#1053;&#1040;"/><Relationship Id="rId10" Type="http://schemas.openxmlformats.org/officeDocument/2006/relationships/image" Target="../media/image108.jpeg"/><Relationship Id="rId19" Type="http://schemas.openxmlformats.org/officeDocument/2006/relationships/image" Target="../media/image117.jpeg"/><Relationship Id="rId31" Type="http://schemas.openxmlformats.org/officeDocument/2006/relationships/image" Target="../media/image129.jpeg"/><Relationship Id="rId44" Type="http://schemas.openxmlformats.org/officeDocument/2006/relationships/image" Target="../media/image142.jpg"/><Relationship Id="rId52" Type="http://schemas.openxmlformats.org/officeDocument/2006/relationships/image" Target="../media/image150.jpeg"/><Relationship Id="rId60" Type="http://schemas.openxmlformats.org/officeDocument/2006/relationships/image" Target="../media/image93.png"/><Relationship Id="rId65" Type="http://schemas.openxmlformats.org/officeDocument/2006/relationships/hyperlink" Target="#&#1043;&#1048;&#1041;&#1050;&#1040;_&#1056;&#1045;&#1047;&#1050;&#1040;_&#1040;&#1056;&#1052;&#1040;&#1058;&#1059;&#1056;&#1067;"/><Relationship Id="rId4" Type="http://schemas.openxmlformats.org/officeDocument/2006/relationships/image" Target="../media/image102.jpg"/><Relationship Id="rId9" Type="http://schemas.openxmlformats.org/officeDocument/2006/relationships/image" Target="../media/image107.jpg"/><Relationship Id="rId14" Type="http://schemas.openxmlformats.org/officeDocument/2006/relationships/image" Target="../media/image112.jpg"/><Relationship Id="rId22" Type="http://schemas.openxmlformats.org/officeDocument/2006/relationships/image" Target="../media/image120.jpg"/><Relationship Id="rId27" Type="http://schemas.openxmlformats.org/officeDocument/2006/relationships/image" Target="../media/image125.jpg"/><Relationship Id="rId30" Type="http://schemas.openxmlformats.org/officeDocument/2006/relationships/image" Target="../media/image128.jpeg"/><Relationship Id="rId35" Type="http://schemas.openxmlformats.org/officeDocument/2006/relationships/image" Target="../media/image133.jpg"/><Relationship Id="rId43" Type="http://schemas.openxmlformats.org/officeDocument/2006/relationships/image" Target="../media/image141.jpg"/><Relationship Id="rId48" Type="http://schemas.openxmlformats.org/officeDocument/2006/relationships/image" Target="../media/image146.jpg"/><Relationship Id="rId56" Type="http://schemas.openxmlformats.org/officeDocument/2006/relationships/image" Target="../media/image154.jpeg"/><Relationship Id="rId64" Type="http://schemas.openxmlformats.org/officeDocument/2006/relationships/hyperlink" Target="#&#1054;&#1041;&#1054;&#1056;&#1059;&#1044;&#1054;&#1042;&#1040;&#1053;&#1048;&#1045;_&#1044;&#1051;&#1071;_&#1056;&#1040;&#1041;&#1054;&#1058;&#1067;_&#1057;_&#1041;&#1045;&#1058;&#1054;&#1053;&#1054;&#1052;"/><Relationship Id="rId8" Type="http://schemas.openxmlformats.org/officeDocument/2006/relationships/image" Target="../media/image106.jpeg"/><Relationship Id="rId51" Type="http://schemas.openxmlformats.org/officeDocument/2006/relationships/image" Target="../media/image149.jpg"/><Relationship Id="rId3" Type="http://schemas.openxmlformats.org/officeDocument/2006/relationships/image" Target="../media/image101.jpeg"/><Relationship Id="rId12" Type="http://schemas.openxmlformats.org/officeDocument/2006/relationships/image" Target="../media/image110.jpeg"/><Relationship Id="rId17" Type="http://schemas.openxmlformats.org/officeDocument/2006/relationships/image" Target="../media/image115.jpeg"/><Relationship Id="rId25" Type="http://schemas.openxmlformats.org/officeDocument/2006/relationships/image" Target="../media/image123.jpeg"/><Relationship Id="rId33" Type="http://schemas.openxmlformats.org/officeDocument/2006/relationships/image" Target="../media/image131.jpeg"/><Relationship Id="rId38" Type="http://schemas.openxmlformats.org/officeDocument/2006/relationships/image" Target="../media/image136.jpeg"/><Relationship Id="rId46" Type="http://schemas.openxmlformats.org/officeDocument/2006/relationships/image" Target="../media/image144.jpg"/><Relationship Id="rId59" Type="http://schemas.openxmlformats.org/officeDocument/2006/relationships/hyperlink" Target="#&#1051;&#1045;&#1057;&#1058;&#1053;&#1048;&#1062;&#1067;_&#1048;_&#1057;&#1058;&#1056;&#1045;&#1052;&#1071;&#1053;&#1050;&#1048;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8.jpeg"/><Relationship Id="rId18" Type="http://schemas.openxmlformats.org/officeDocument/2006/relationships/image" Target="../media/image173.jpg"/><Relationship Id="rId26" Type="http://schemas.openxmlformats.org/officeDocument/2006/relationships/image" Target="../media/image181.jpeg"/><Relationship Id="rId39" Type="http://schemas.openxmlformats.org/officeDocument/2006/relationships/image" Target="../media/image43.png"/><Relationship Id="rId3" Type="http://schemas.openxmlformats.org/officeDocument/2006/relationships/image" Target="../media/image158.jpg"/><Relationship Id="rId21" Type="http://schemas.openxmlformats.org/officeDocument/2006/relationships/image" Target="../media/image176.jpeg"/><Relationship Id="rId34" Type="http://schemas.openxmlformats.org/officeDocument/2006/relationships/image" Target="../media/image189.jpg"/><Relationship Id="rId42" Type="http://schemas.openxmlformats.org/officeDocument/2006/relationships/hyperlink" Target="#&#1050;&#1054;&#1052;&#1055;&#1054;&#1047;&#1048;&#1058;&#1053;&#1040;&#1071;_&#1040;&#1056;&#1052;&#1040;&#1058;&#1059;&#1056;&#1040;"/><Relationship Id="rId47" Type="http://schemas.openxmlformats.org/officeDocument/2006/relationships/hyperlink" Target="#&#1057;&#1042;&#1040;&#1056;&#1054;&#1063;&#1053;&#1067;&#1045;_&#1069;&#1051;&#1045;&#1050;&#1058;&#1056;&#1054;&#1044;&#1067;"/><Relationship Id="rId7" Type="http://schemas.openxmlformats.org/officeDocument/2006/relationships/image" Target="../media/image162.jpg"/><Relationship Id="rId12" Type="http://schemas.openxmlformats.org/officeDocument/2006/relationships/image" Target="../media/image167.jpg"/><Relationship Id="rId17" Type="http://schemas.openxmlformats.org/officeDocument/2006/relationships/image" Target="../media/image172.jpeg"/><Relationship Id="rId25" Type="http://schemas.openxmlformats.org/officeDocument/2006/relationships/image" Target="../media/image180.jpeg"/><Relationship Id="rId33" Type="http://schemas.openxmlformats.org/officeDocument/2006/relationships/image" Target="../media/image188.jpeg"/><Relationship Id="rId38" Type="http://schemas.openxmlformats.org/officeDocument/2006/relationships/image" Target="../media/image193.jpg"/><Relationship Id="rId46" Type="http://schemas.openxmlformats.org/officeDocument/2006/relationships/hyperlink" Target="#&#1060;&#1040;&#1057;&#1040;&#1044;&#1053;&#1040;&#1071;_&#1064;&#1058;&#1059;&#1050;&#1040;&#1058;&#1059;&#1056;&#1053;&#1040;&#1071;_&#1057;&#1045;&#1058;&#1050;&#1040;"/><Relationship Id="rId2" Type="http://schemas.openxmlformats.org/officeDocument/2006/relationships/image" Target="../media/image157.jpg"/><Relationship Id="rId16" Type="http://schemas.openxmlformats.org/officeDocument/2006/relationships/image" Target="../media/image171.jpeg"/><Relationship Id="rId20" Type="http://schemas.openxmlformats.org/officeDocument/2006/relationships/image" Target="../media/image175.jpeg"/><Relationship Id="rId29" Type="http://schemas.openxmlformats.org/officeDocument/2006/relationships/image" Target="../media/image184.jpg"/><Relationship Id="rId41" Type="http://schemas.openxmlformats.org/officeDocument/2006/relationships/image" Target="../media/image194.jpg"/><Relationship Id="rId1" Type="http://schemas.openxmlformats.org/officeDocument/2006/relationships/image" Target="../media/image156.jpeg"/><Relationship Id="rId6" Type="http://schemas.openxmlformats.org/officeDocument/2006/relationships/image" Target="../media/image161.jpg"/><Relationship Id="rId11" Type="http://schemas.openxmlformats.org/officeDocument/2006/relationships/image" Target="../media/image166.jpg"/><Relationship Id="rId24" Type="http://schemas.openxmlformats.org/officeDocument/2006/relationships/image" Target="../media/image179.jpg"/><Relationship Id="rId32" Type="http://schemas.openxmlformats.org/officeDocument/2006/relationships/image" Target="../media/image187.jpeg"/><Relationship Id="rId37" Type="http://schemas.openxmlformats.org/officeDocument/2006/relationships/image" Target="../media/image192.jpg"/><Relationship Id="rId40" Type="http://schemas.openxmlformats.org/officeDocument/2006/relationships/image" Target="../media/image44.png"/><Relationship Id="rId45" Type="http://schemas.openxmlformats.org/officeDocument/2006/relationships/hyperlink" Target="#&#1052;&#1045;&#1064;&#1050;&#1048;_&#1055;&#1054;&#1051;&#1048;&#1055;&#1056;&#1054;&#1055;&#1048;&#1051;&#1045;&#1053;&#1054;&#1042;&#1067;&#1045;"/><Relationship Id="rId5" Type="http://schemas.openxmlformats.org/officeDocument/2006/relationships/image" Target="../media/image160.jpg"/><Relationship Id="rId15" Type="http://schemas.openxmlformats.org/officeDocument/2006/relationships/image" Target="../media/image170.jpg"/><Relationship Id="rId23" Type="http://schemas.openxmlformats.org/officeDocument/2006/relationships/image" Target="../media/image178.jpg"/><Relationship Id="rId28" Type="http://schemas.openxmlformats.org/officeDocument/2006/relationships/image" Target="../media/image183.jpeg"/><Relationship Id="rId36" Type="http://schemas.openxmlformats.org/officeDocument/2006/relationships/image" Target="../media/image191.jpeg"/><Relationship Id="rId49" Type="http://schemas.openxmlformats.org/officeDocument/2006/relationships/hyperlink" Target="#&#1057;&#1058;&#1056;&#1054;&#1048;&#1058;&#1045;&#1051;&#1068;&#1053;&#1067;&#1049;_&#1050;&#1056;&#1045;&#1055;&#1045;&#1046;"/><Relationship Id="rId10" Type="http://schemas.openxmlformats.org/officeDocument/2006/relationships/image" Target="../media/image165.jpg"/><Relationship Id="rId19" Type="http://schemas.openxmlformats.org/officeDocument/2006/relationships/image" Target="../media/image174.jpeg"/><Relationship Id="rId31" Type="http://schemas.openxmlformats.org/officeDocument/2006/relationships/image" Target="../media/image186.jpeg"/><Relationship Id="rId44" Type="http://schemas.openxmlformats.org/officeDocument/2006/relationships/hyperlink" Target="#&#1050;&#1056;&#1059;&#1043;&#1048;_&#1054;&#1058;&#1056;&#1045;&#1047;&#1053;&#1067;&#1045;"/><Relationship Id="rId4" Type="http://schemas.openxmlformats.org/officeDocument/2006/relationships/image" Target="../media/image159.jpg"/><Relationship Id="rId9" Type="http://schemas.openxmlformats.org/officeDocument/2006/relationships/image" Target="../media/image164.jpeg"/><Relationship Id="rId14" Type="http://schemas.openxmlformats.org/officeDocument/2006/relationships/image" Target="../media/image169.jpg"/><Relationship Id="rId22" Type="http://schemas.openxmlformats.org/officeDocument/2006/relationships/image" Target="../media/image177.jpg"/><Relationship Id="rId27" Type="http://schemas.openxmlformats.org/officeDocument/2006/relationships/image" Target="../media/image182.jpeg"/><Relationship Id="rId30" Type="http://schemas.openxmlformats.org/officeDocument/2006/relationships/image" Target="../media/image185.jpg"/><Relationship Id="rId35" Type="http://schemas.openxmlformats.org/officeDocument/2006/relationships/image" Target="../media/image190.jpeg"/><Relationship Id="rId43" Type="http://schemas.openxmlformats.org/officeDocument/2006/relationships/image" Target="../media/image93.png"/><Relationship Id="rId48" Type="http://schemas.openxmlformats.org/officeDocument/2006/relationships/hyperlink" Target="#&#1053;&#1040;&#1056;&#1059;&#1046;&#1053;&#1040;&#1071;_&#1048;_&#1042;&#1053;&#1059;&#1058;&#1056;&#1045;&#1053;&#1053;&#1071;&#1071;_&#1054;&#1058;&#1044;&#1045;&#1051;&#1050;&#1040;"/><Relationship Id="rId8" Type="http://schemas.openxmlformats.org/officeDocument/2006/relationships/image" Target="../media/image163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2.jpeg"/><Relationship Id="rId13" Type="http://schemas.openxmlformats.org/officeDocument/2006/relationships/image" Target="../media/image43.png"/><Relationship Id="rId18" Type="http://schemas.openxmlformats.org/officeDocument/2006/relationships/hyperlink" Target="#&#1050;&#1054;&#1052;&#1055;&#1056;&#1045;&#1057;&#1057;&#1054;&#1056;&#1067;"/><Relationship Id="rId3" Type="http://schemas.openxmlformats.org/officeDocument/2006/relationships/image" Target="../media/image197.jpg"/><Relationship Id="rId7" Type="http://schemas.openxmlformats.org/officeDocument/2006/relationships/image" Target="../media/image201.jpg"/><Relationship Id="rId12" Type="http://schemas.openxmlformats.org/officeDocument/2006/relationships/image" Target="../media/image206.jpeg"/><Relationship Id="rId17" Type="http://schemas.openxmlformats.org/officeDocument/2006/relationships/hyperlink" Target="#&#1044;&#1048;&#1047;&#1045;&#1051;&#1068;&#1053;&#1067;&#1045;_&#1069;&#1051;&#1045;&#1050;&#1058;&#1056;&#1054;&#1057;&#1058;&#1040;&#1053;&#1062;&#1048;&#1048;"/><Relationship Id="rId2" Type="http://schemas.openxmlformats.org/officeDocument/2006/relationships/image" Target="../media/image196.jpg"/><Relationship Id="rId16" Type="http://schemas.openxmlformats.org/officeDocument/2006/relationships/image" Target="../media/image93.png"/><Relationship Id="rId1" Type="http://schemas.openxmlformats.org/officeDocument/2006/relationships/image" Target="../media/image195.jpg"/><Relationship Id="rId6" Type="http://schemas.openxmlformats.org/officeDocument/2006/relationships/image" Target="../media/image200.jpg"/><Relationship Id="rId11" Type="http://schemas.openxmlformats.org/officeDocument/2006/relationships/image" Target="../media/image205.jpg"/><Relationship Id="rId5" Type="http://schemas.openxmlformats.org/officeDocument/2006/relationships/image" Target="../media/image199.jpg"/><Relationship Id="rId15" Type="http://schemas.openxmlformats.org/officeDocument/2006/relationships/hyperlink" Target="#&#1050;&#1054;&#1051;&#1045;&#1057;&#1040;_&#1048;_&#1050;&#1054;&#1051;&#1045;&#1057;&#1053;&#1067;&#1045;_&#1054;&#1055;&#1054;&#1056;&#1067;"/><Relationship Id="rId10" Type="http://schemas.openxmlformats.org/officeDocument/2006/relationships/image" Target="../media/image204.jpeg"/><Relationship Id="rId19" Type="http://schemas.openxmlformats.org/officeDocument/2006/relationships/hyperlink" Target="#&#1043;&#1056;&#1059;&#1047;&#1054;&#1055;&#1054;&#1044;&#1066;&#1045;&#1052;&#1053;&#1054;&#1045;_&#1054;&#1041;&#1054;&#1056;&#1059;&#1044;&#1054;&#1042;&#1040;&#1053;&#1048;&#1045;"/><Relationship Id="rId4" Type="http://schemas.openxmlformats.org/officeDocument/2006/relationships/image" Target="../media/image198.jpg"/><Relationship Id="rId9" Type="http://schemas.openxmlformats.org/officeDocument/2006/relationships/image" Target="../media/image203.jpeg"/><Relationship Id="rId14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25973</xdr:colOff>
      <xdr:row>1</xdr:row>
      <xdr:rowOff>25978</xdr:rowOff>
    </xdr:from>
    <xdr:to>
      <xdr:col>2</xdr:col>
      <xdr:colOff>491303</xdr:colOff>
      <xdr:row>8</xdr:row>
      <xdr:rowOff>103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497" y="187903"/>
          <a:ext cx="195936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10</xdr:row>
      <xdr:rowOff>38100</xdr:rowOff>
    </xdr:from>
    <xdr:to>
      <xdr:col>2</xdr:col>
      <xdr:colOff>350829</xdr:colOff>
      <xdr:row>15</xdr:row>
      <xdr:rowOff>165600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49" y="1962150"/>
          <a:ext cx="1311260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10</xdr:row>
      <xdr:rowOff>28575</xdr:rowOff>
    </xdr:from>
    <xdr:to>
      <xdr:col>4</xdr:col>
      <xdr:colOff>274200</xdr:colOff>
      <xdr:row>15</xdr:row>
      <xdr:rowOff>156075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1952625"/>
          <a:ext cx="10818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80956</xdr:colOff>
      <xdr:row>10</xdr:row>
      <xdr:rowOff>38100</xdr:rowOff>
    </xdr:from>
    <xdr:to>
      <xdr:col>6</xdr:col>
      <xdr:colOff>414704</xdr:colOff>
      <xdr:row>15</xdr:row>
      <xdr:rowOff>165600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62" y="1962150"/>
          <a:ext cx="1696196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214307</xdr:colOff>
      <xdr:row>18</xdr:row>
      <xdr:rowOff>38100</xdr:rowOff>
    </xdr:from>
    <xdr:to>
      <xdr:col>4</xdr:col>
      <xdr:colOff>298277</xdr:colOff>
      <xdr:row>23</xdr:row>
      <xdr:rowOff>165600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65" y="3486150"/>
          <a:ext cx="119664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32136</xdr:colOff>
      <xdr:row>18</xdr:row>
      <xdr:rowOff>45225</xdr:rowOff>
    </xdr:from>
    <xdr:to>
      <xdr:col>2</xdr:col>
      <xdr:colOff>482226</xdr:colOff>
      <xdr:row>23</xdr:row>
      <xdr:rowOff>172725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23" y="3493275"/>
          <a:ext cx="192888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121424</xdr:colOff>
      <xdr:row>26</xdr:row>
      <xdr:rowOff>42825</xdr:rowOff>
    </xdr:from>
    <xdr:to>
      <xdr:col>6</xdr:col>
      <xdr:colOff>367638</xdr:colOff>
      <xdr:row>31</xdr:row>
      <xdr:rowOff>170325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0198" y="5014875"/>
          <a:ext cx="1521128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253575</xdr:colOff>
      <xdr:row>26</xdr:row>
      <xdr:rowOff>40425</xdr:rowOff>
    </xdr:from>
    <xdr:to>
      <xdr:col>4</xdr:col>
      <xdr:colOff>279225</xdr:colOff>
      <xdr:row>31</xdr:row>
      <xdr:rowOff>167925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7100" y="50124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90444</xdr:colOff>
      <xdr:row>26</xdr:row>
      <xdr:rowOff>38025</xdr:rowOff>
    </xdr:from>
    <xdr:to>
      <xdr:col>2</xdr:col>
      <xdr:colOff>453594</xdr:colOff>
      <xdr:row>31</xdr:row>
      <xdr:rowOff>165525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439" y="5010075"/>
          <a:ext cx="1755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</xdr:colOff>
      <xdr:row>18</xdr:row>
      <xdr:rowOff>28575</xdr:rowOff>
    </xdr:from>
    <xdr:to>
      <xdr:col>6</xdr:col>
      <xdr:colOff>280132</xdr:colOff>
      <xdr:row>23</xdr:row>
      <xdr:rowOff>156075</xdr:rowOff>
    </xdr:to>
    <xdr:pic>
      <xdr:nvPicPr>
        <xdr:cNvPr id="11" name="Рисунок 10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4" y="3476625"/>
          <a:ext cx="1065090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9523</xdr:colOff>
      <xdr:row>5</xdr:row>
      <xdr:rowOff>104775</xdr:rowOff>
    </xdr:from>
    <xdr:to>
      <xdr:col>9</xdr:col>
      <xdr:colOff>1014661</xdr:colOff>
      <xdr:row>8</xdr:row>
      <xdr:rowOff>171450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47" y="1038225"/>
          <a:ext cx="3058026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34637</xdr:colOff>
      <xdr:row>11</xdr:row>
      <xdr:rowOff>93519</xdr:rowOff>
    </xdr:from>
    <xdr:to>
      <xdr:col>6</xdr:col>
      <xdr:colOff>1294637</xdr:colOff>
      <xdr:row>11</xdr:row>
      <xdr:rowOff>1067652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2037" y="3265344"/>
          <a:ext cx="1260000" cy="974133"/>
        </a:xfrm>
        <a:prstGeom prst="rect">
          <a:avLst/>
        </a:prstGeom>
      </xdr:spPr>
    </xdr:pic>
    <xdr:clientData/>
  </xdr:twoCellAnchor>
  <xdr:twoCellAnchor editAs="oneCell">
    <xdr:from>
      <xdr:col>26</xdr:col>
      <xdr:colOff>50422</xdr:colOff>
      <xdr:row>9</xdr:row>
      <xdr:rowOff>198493</xdr:rowOff>
    </xdr:from>
    <xdr:to>
      <xdr:col>26</xdr:col>
      <xdr:colOff>1274422</xdr:colOff>
      <xdr:row>9</xdr:row>
      <xdr:rowOff>975172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43922" y="1065268"/>
          <a:ext cx="1224000" cy="776679"/>
        </a:xfrm>
        <a:prstGeom prst="rect">
          <a:avLst/>
        </a:prstGeom>
      </xdr:spPr>
    </xdr:pic>
    <xdr:clientData/>
  </xdr:twoCellAnchor>
  <xdr:twoCellAnchor editAs="oneCell">
    <xdr:from>
      <xdr:col>10</xdr:col>
      <xdr:colOff>24642</xdr:colOff>
      <xdr:row>11</xdr:row>
      <xdr:rowOff>611729</xdr:rowOff>
    </xdr:from>
    <xdr:to>
      <xdr:col>10</xdr:col>
      <xdr:colOff>1284642</xdr:colOff>
      <xdr:row>12</xdr:row>
      <xdr:rowOff>451007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9267" y="3783554"/>
          <a:ext cx="1260000" cy="991803"/>
        </a:xfrm>
        <a:prstGeom prst="rect">
          <a:avLst/>
        </a:prstGeom>
      </xdr:spPr>
    </xdr:pic>
    <xdr:clientData/>
  </xdr:twoCellAnchor>
  <xdr:twoCellAnchor editAs="oneCell">
    <xdr:from>
      <xdr:col>10</xdr:col>
      <xdr:colOff>24839</xdr:colOff>
      <xdr:row>9</xdr:row>
      <xdr:rowOff>692458</xdr:rowOff>
    </xdr:from>
    <xdr:to>
      <xdr:col>10</xdr:col>
      <xdr:colOff>1284839</xdr:colOff>
      <xdr:row>10</xdr:row>
      <xdr:rowOff>471192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9464" y="1559233"/>
          <a:ext cx="1260000" cy="931260"/>
        </a:xfrm>
        <a:prstGeom prst="rect">
          <a:avLst/>
        </a:prstGeom>
      </xdr:spPr>
    </xdr:pic>
    <xdr:clientData/>
  </xdr:twoCellAnchor>
  <xdr:twoCellAnchor editAs="oneCell">
    <xdr:from>
      <xdr:col>22</xdr:col>
      <xdr:colOff>44954</xdr:colOff>
      <xdr:row>11</xdr:row>
      <xdr:rowOff>51879</xdr:rowOff>
    </xdr:from>
    <xdr:to>
      <xdr:col>22</xdr:col>
      <xdr:colOff>1273656</xdr:colOff>
      <xdr:row>11</xdr:row>
      <xdr:rowOff>1127797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8854" y="3223704"/>
          <a:ext cx="1228702" cy="1075918"/>
        </a:xfrm>
        <a:prstGeom prst="rect">
          <a:avLst/>
        </a:prstGeom>
      </xdr:spPr>
    </xdr:pic>
    <xdr:clientData/>
  </xdr:twoCellAnchor>
  <xdr:twoCellAnchor editAs="oneCell">
    <xdr:from>
      <xdr:col>18</xdr:col>
      <xdr:colOff>28698</xdr:colOff>
      <xdr:row>9</xdr:row>
      <xdr:rowOff>556036</xdr:rowOff>
    </xdr:from>
    <xdr:to>
      <xdr:col>18</xdr:col>
      <xdr:colOff>1288698</xdr:colOff>
      <xdr:row>10</xdr:row>
      <xdr:rowOff>658748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2048" y="1422811"/>
          <a:ext cx="1260000" cy="1255238"/>
        </a:xfrm>
        <a:prstGeom prst="rect">
          <a:avLst/>
        </a:prstGeom>
      </xdr:spPr>
    </xdr:pic>
    <xdr:clientData/>
  </xdr:twoCellAnchor>
  <xdr:twoCellAnchor editAs="oneCell">
    <xdr:from>
      <xdr:col>6</xdr:col>
      <xdr:colOff>32359</xdr:colOff>
      <xdr:row>9</xdr:row>
      <xdr:rowOff>126743</xdr:rowOff>
    </xdr:from>
    <xdr:to>
      <xdr:col>6</xdr:col>
      <xdr:colOff>1292359</xdr:colOff>
      <xdr:row>9</xdr:row>
      <xdr:rowOff>1025251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759" y="993518"/>
          <a:ext cx="1260000" cy="898508"/>
        </a:xfrm>
        <a:prstGeom prst="rect">
          <a:avLst/>
        </a:prstGeom>
      </xdr:spPr>
    </xdr:pic>
    <xdr:clientData/>
  </xdr:twoCellAnchor>
  <xdr:twoCellAnchor editAs="oneCell">
    <xdr:from>
      <xdr:col>6</xdr:col>
      <xdr:colOff>32557</xdr:colOff>
      <xdr:row>10</xdr:row>
      <xdr:rowOff>57669</xdr:rowOff>
    </xdr:from>
    <xdr:to>
      <xdr:col>6</xdr:col>
      <xdr:colOff>1292557</xdr:colOff>
      <xdr:row>10</xdr:row>
      <xdr:rowOff>1110330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957" y="2076969"/>
          <a:ext cx="1260000" cy="1052661"/>
        </a:xfrm>
        <a:prstGeom prst="rect">
          <a:avLst/>
        </a:prstGeom>
      </xdr:spPr>
    </xdr:pic>
    <xdr:clientData/>
  </xdr:twoCellAnchor>
  <xdr:twoCellAnchor editAs="oneCell">
    <xdr:from>
      <xdr:col>22</xdr:col>
      <xdr:colOff>199875</xdr:colOff>
      <xdr:row>9</xdr:row>
      <xdr:rowOff>41661</xdr:rowOff>
    </xdr:from>
    <xdr:to>
      <xdr:col>22</xdr:col>
      <xdr:colOff>1084460</xdr:colOff>
      <xdr:row>9</xdr:row>
      <xdr:rowOff>1121661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73775" y="908436"/>
          <a:ext cx="884585" cy="108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144654</xdr:colOff>
      <xdr:row>10</xdr:row>
      <xdr:rowOff>39261</xdr:rowOff>
    </xdr:from>
    <xdr:to>
      <xdr:col>22</xdr:col>
      <xdr:colOff>1227376</xdr:colOff>
      <xdr:row>10</xdr:row>
      <xdr:rowOff>1122973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8554" y="2058561"/>
          <a:ext cx="1082722" cy="1083712"/>
        </a:xfrm>
        <a:prstGeom prst="rect">
          <a:avLst/>
        </a:prstGeom>
      </xdr:spPr>
    </xdr:pic>
    <xdr:clientData/>
  </xdr:twoCellAnchor>
  <xdr:twoCellAnchor editAs="oneCell">
    <xdr:from>
      <xdr:col>22</xdr:col>
      <xdr:colOff>136194</xdr:colOff>
      <xdr:row>12</xdr:row>
      <xdr:rowOff>39459</xdr:rowOff>
    </xdr:from>
    <xdr:to>
      <xdr:col>22</xdr:col>
      <xdr:colOff>1222379</xdr:colOff>
      <xdr:row>12</xdr:row>
      <xdr:rowOff>1123171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0094" y="4363809"/>
          <a:ext cx="1086185" cy="1083712"/>
        </a:xfrm>
        <a:prstGeom prst="rect">
          <a:avLst/>
        </a:prstGeom>
      </xdr:spPr>
    </xdr:pic>
    <xdr:clientData/>
  </xdr:twoCellAnchor>
  <xdr:twoCellAnchor editAs="oneCell">
    <xdr:from>
      <xdr:col>6</xdr:col>
      <xdr:colOff>34214</xdr:colOff>
      <xdr:row>12</xdr:row>
      <xdr:rowOff>182536</xdr:rowOff>
    </xdr:from>
    <xdr:to>
      <xdr:col>6</xdr:col>
      <xdr:colOff>1294214</xdr:colOff>
      <xdr:row>12</xdr:row>
      <xdr:rowOff>998294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14" y="4506886"/>
          <a:ext cx="1260000" cy="815758"/>
        </a:xfrm>
        <a:prstGeom prst="rect">
          <a:avLst/>
        </a:prstGeom>
      </xdr:spPr>
    </xdr:pic>
    <xdr:clientData/>
  </xdr:twoCellAnchor>
  <xdr:twoCellAnchor editAs="oneCell">
    <xdr:from>
      <xdr:col>6</xdr:col>
      <xdr:colOff>298514</xdr:colOff>
      <xdr:row>13</xdr:row>
      <xdr:rowOff>51111</xdr:rowOff>
    </xdr:from>
    <xdr:to>
      <xdr:col>6</xdr:col>
      <xdr:colOff>1089499</xdr:colOff>
      <xdr:row>13</xdr:row>
      <xdr:rowOff>1127030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914" y="5527986"/>
          <a:ext cx="790985" cy="1075919"/>
        </a:xfrm>
        <a:prstGeom prst="rect">
          <a:avLst/>
        </a:prstGeom>
      </xdr:spPr>
    </xdr:pic>
    <xdr:clientData/>
  </xdr:twoCellAnchor>
  <xdr:twoCellAnchor editAs="oneCell">
    <xdr:from>
      <xdr:col>6</xdr:col>
      <xdr:colOff>197400</xdr:colOff>
      <xdr:row>15</xdr:row>
      <xdr:rowOff>49577</xdr:rowOff>
    </xdr:from>
    <xdr:to>
      <xdr:col>6</xdr:col>
      <xdr:colOff>966785</xdr:colOff>
      <xdr:row>15</xdr:row>
      <xdr:rowOff>1125495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800" y="7831502"/>
          <a:ext cx="769385" cy="1075918"/>
        </a:xfrm>
        <a:prstGeom prst="rect">
          <a:avLst/>
        </a:prstGeom>
      </xdr:spPr>
    </xdr:pic>
    <xdr:clientData/>
  </xdr:twoCellAnchor>
  <xdr:twoCellAnchor editAs="oneCell">
    <xdr:from>
      <xdr:col>6</xdr:col>
      <xdr:colOff>146632</xdr:colOff>
      <xdr:row>16</xdr:row>
      <xdr:rowOff>36786</xdr:rowOff>
    </xdr:from>
    <xdr:to>
      <xdr:col>6</xdr:col>
      <xdr:colOff>942232</xdr:colOff>
      <xdr:row>16</xdr:row>
      <xdr:rowOff>1112704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4032" y="8971236"/>
          <a:ext cx="795600" cy="1075918"/>
        </a:xfrm>
        <a:prstGeom prst="rect">
          <a:avLst/>
        </a:prstGeom>
      </xdr:spPr>
    </xdr:pic>
    <xdr:clientData/>
  </xdr:twoCellAnchor>
  <xdr:twoCellAnchor editAs="oneCell">
    <xdr:from>
      <xdr:col>6</xdr:col>
      <xdr:colOff>391451</xdr:colOff>
      <xdr:row>14</xdr:row>
      <xdr:rowOff>45644</xdr:rowOff>
    </xdr:from>
    <xdr:to>
      <xdr:col>6</xdr:col>
      <xdr:colOff>1024297</xdr:colOff>
      <xdr:row>14</xdr:row>
      <xdr:rowOff>1121562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8851" y="6675044"/>
          <a:ext cx="632846" cy="1075918"/>
        </a:xfrm>
        <a:prstGeom prst="rect">
          <a:avLst/>
        </a:prstGeom>
      </xdr:spPr>
    </xdr:pic>
    <xdr:clientData/>
  </xdr:twoCellAnchor>
  <xdr:twoCellAnchor editAs="oneCell">
    <xdr:from>
      <xdr:col>14</xdr:col>
      <xdr:colOff>24246</xdr:colOff>
      <xdr:row>9</xdr:row>
      <xdr:rowOff>121229</xdr:rowOff>
    </xdr:from>
    <xdr:to>
      <xdr:col>14</xdr:col>
      <xdr:colOff>1284246</xdr:colOff>
      <xdr:row>9</xdr:row>
      <xdr:rowOff>1107573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7996" y="988004"/>
          <a:ext cx="1260000" cy="986344"/>
        </a:xfrm>
        <a:prstGeom prst="rect">
          <a:avLst/>
        </a:prstGeom>
      </xdr:spPr>
    </xdr:pic>
    <xdr:clientData/>
  </xdr:twoCellAnchor>
  <xdr:twoCellAnchor editAs="oneCell">
    <xdr:from>
      <xdr:col>14</xdr:col>
      <xdr:colOff>116229</xdr:colOff>
      <xdr:row>10</xdr:row>
      <xdr:rowOff>34835</xdr:rowOff>
    </xdr:from>
    <xdr:to>
      <xdr:col>14</xdr:col>
      <xdr:colOff>1196229</xdr:colOff>
      <xdr:row>10</xdr:row>
      <xdr:rowOff>1114835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9979" y="205413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75468</xdr:rowOff>
    </xdr:from>
    <xdr:to>
      <xdr:col>5</xdr:col>
      <xdr:colOff>1241385</xdr:colOff>
      <xdr:row>3</xdr:row>
      <xdr:rowOff>90618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771" y="75468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144343</xdr:rowOff>
    </xdr:from>
    <xdr:to>
      <xdr:col>7</xdr:col>
      <xdr:colOff>2058</xdr:colOff>
      <xdr:row>3</xdr:row>
      <xdr:rowOff>9344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547" y="144343"/>
          <a:ext cx="1971115" cy="43650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</xdr:row>
      <xdr:rowOff>76200</xdr:rowOff>
    </xdr:from>
    <xdr:to>
      <xdr:col>6</xdr:col>
      <xdr:colOff>538268</xdr:colOff>
      <xdr:row>22</xdr:row>
      <xdr:rowOff>44700</xdr:rowOff>
    </xdr:to>
    <xdr:pic>
      <xdr:nvPicPr>
        <xdr:cNvPr id="23" name="Рисунок 2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5" y="13230225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538268</xdr:colOff>
      <xdr:row>13</xdr:row>
      <xdr:rowOff>540000</xdr:rowOff>
    </xdr:to>
    <xdr:pic>
      <xdr:nvPicPr>
        <xdr:cNvPr id="24" name="Рисунок 2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8375" y="6397625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13</xdr:row>
      <xdr:rowOff>0</xdr:rowOff>
    </xdr:from>
    <xdr:to>
      <xdr:col>22</xdr:col>
      <xdr:colOff>538268</xdr:colOff>
      <xdr:row>13</xdr:row>
      <xdr:rowOff>540000</xdr:rowOff>
    </xdr:to>
    <xdr:pic>
      <xdr:nvPicPr>
        <xdr:cNvPr id="25" name="Рисунок 24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8125" y="6397625"/>
          <a:ext cx="538268" cy="540000"/>
        </a:xfrm>
        <a:prstGeom prst="rect">
          <a:avLst/>
        </a:prstGeom>
      </xdr:spPr>
    </xdr:pic>
    <xdr:clientData/>
  </xdr:twoCellAnchor>
  <xdr:oneCellAnchor>
    <xdr:from>
      <xdr:col>6</xdr:col>
      <xdr:colOff>35760</xdr:colOff>
      <xdr:row>18</xdr:row>
      <xdr:rowOff>248712</xdr:rowOff>
    </xdr:from>
    <xdr:ext cx="1260000" cy="751328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9135" y="11231037"/>
          <a:ext cx="1260000" cy="751328"/>
        </a:xfrm>
        <a:prstGeom prst="rect">
          <a:avLst/>
        </a:prstGeom>
      </xdr:spPr>
    </xdr:pic>
    <xdr:clientData/>
  </xdr:oneCellAnchor>
  <xdr:twoCellAnchor editAs="oneCell">
    <xdr:from>
      <xdr:col>6</xdr:col>
      <xdr:colOff>38100</xdr:colOff>
      <xdr:row>17</xdr:row>
      <xdr:rowOff>104775</xdr:rowOff>
    </xdr:from>
    <xdr:to>
      <xdr:col>6</xdr:col>
      <xdr:colOff>1298100</xdr:colOff>
      <xdr:row>17</xdr:row>
      <xdr:rowOff>1049775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11087100"/>
          <a:ext cx="1260000" cy="94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56028</xdr:colOff>
      <xdr:row>30</xdr:row>
      <xdr:rowOff>200030</xdr:rowOff>
    </xdr:from>
    <xdr:to>
      <xdr:col>2</xdr:col>
      <xdr:colOff>1496028</xdr:colOff>
      <xdr:row>30</xdr:row>
      <xdr:rowOff>1068333</xdr:rowOff>
    </xdr:to>
    <xdr:pic>
      <xdr:nvPicPr>
        <xdr:cNvPr id="36" name="Рисунок 151" descr="хомут поворотный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6378" y="14573255"/>
          <a:ext cx="1440000" cy="868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44824</xdr:colOff>
      <xdr:row>31</xdr:row>
      <xdr:rowOff>224678</xdr:rowOff>
    </xdr:from>
    <xdr:to>
      <xdr:col>2</xdr:col>
      <xdr:colOff>1484824</xdr:colOff>
      <xdr:row>31</xdr:row>
      <xdr:rowOff>1017501</xdr:rowOff>
    </xdr:to>
    <xdr:pic>
      <xdr:nvPicPr>
        <xdr:cNvPr id="37" name="Рисунок 150" descr="хомут неповоротный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174" y="15750428"/>
          <a:ext cx="1440000" cy="792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0</xdr:row>
      <xdr:rowOff>9525</xdr:rowOff>
    </xdr:from>
    <xdr:to>
      <xdr:col>1</xdr:col>
      <xdr:colOff>1241385</xdr:colOff>
      <xdr:row>3</xdr:row>
      <xdr:rowOff>15150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9525"/>
          <a:ext cx="107946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1409701</xdr:colOff>
      <xdr:row>0</xdr:row>
      <xdr:rowOff>85727</xdr:rowOff>
    </xdr:from>
    <xdr:to>
      <xdr:col>2</xdr:col>
      <xdr:colOff>1379101</xdr:colOff>
      <xdr:row>2</xdr:row>
      <xdr:rowOff>141228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1" y="85727"/>
          <a:ext cx="2484000" cy="531751"/>
        </a:xfrm>
        <a:prstGeom prst="rect">
          <a:avLst/>
        </a:prstGeom>
      </xdr:spPr>
    </xdr:pic>
    <xdr:clientData/>
  </xdr:twoCellAnchor>
  <xdr:twoCellAnchor editAs="oneCell">
    <xdr:from>
      <xdr:col>2</xdr:col>
      <xdr:colOff>130800</xdr:colOff>
      <xdr:row>7</xdr:row>
      <xdr:rowOff>45075</xdr:rowOff>
    </xdr:from>
    <xdr:to>
      <xdr:col>2</xdr:col>
      <xdr:colOff>1391500</xdr:colOff>
      <xdr:row>11</xdr:row>
      <xdr:rowOff>172575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150" y="1626225"/>
          <a:ext cx="12607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59625</xdr:colOff>
      <xdr:row>24</xdr:row>
      <xdr:rowOff>250125</xdr:rowOff>
    </xdr:from>
    <xdr:to>
      <xdr:col>2</xdr:col>
      <xdr:colOff>1499625</xdr:colOff>
      <xdr:row>24</xdr:row>
      <xdr:rowOff>850125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9975" y="7708200"/>
          <a:ext cx="1440000" cy="6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73875</xdr:colOff>
      <xdr:row>27</xdr:row>
      <xdr:rowOff>45300</xdr:rowOff>
    </xdr:from>
    <xdr:to>
      <xdr:col>2</xdr:col>
      <xdr:colOff>1464433</xdr:colOff>
      <xdr:row>27</xdr:row>
      <xdr:rowOff>1125300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4225" y="10960950"/>
          <a:ext cx="1390558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202425</xdr:colOff>
      <xdr:row>17</xdr:row>
      <xdr:rowOff>69075</xdr:rowOff>
    </xdr:from>
    <xdr:to>
      <xdr:col>2</xdr:col>
      <xdr:colOff>1282425</xdr:colOff>
      <xdr:row>21</xdr:row>
      <xdr:rowOff>196575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775" y="41172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12</xdr:row>
      <xdr:rowOff>76200</xdr:rowOff>
    </xdr:from>
    <xdr:to>
      <xdr:col>2</xdr:col>
      <xdr:colOff>1289550</xdr:colOff>
      <xdr:row>16</xdr:row>
      <xdr:rowOff>203700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28479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278353</xdr:colOff>
      <xdr:row>32</xdr:row>
      <xdr:rowOff>14250</xdr:rowOff>
    </xdr:from>
    <xdr:to>
      <xdr:col>2</xdr:col>
      <xdr:colOff>1367012</xdr:colOff>
      <xdr:row>32</xdr:row>
      <xdr:rowOff>1106373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703" y="16692525"/>
          <a:ext cx="1088659" cy="109212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25</xdr:row>
      <xdr:rowOff>85725</xdr:rowOff>
    </xdr:from>
    <xdr:to>
      <xdr:col>2</xdr:col>
      <xdr:colOff>1497150</xdr:colOff>
      <xdr:row>25</xdr:row>
      <xdr:rowOff>1045725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86963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69076</xdr:colOff>
      <xdr:row>22</xdr:row>
      <xdr:rowOff>114300</xdr:rowOff>
    </xdr:from>
    <xdr:to>
      <xdr:col>2</xdr:col>
      <xdr:colOff>1509076</xdr:colOff>
      <xdr:row>22</xdr:row>
      <xdr:rowOff>1007100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426" y="5267325"/>
          <a:ext cx="1440000" cy="892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23</xdr:row>
      <xdr:rowOff>35700</xdr:rowOff>
    </xdr:from>
    <xdr:to>
      <xdr:col>2</xdr:col>
      <xdr:colOff>1476645</xdr:colOff>
      <xdr:row>23</xdr:row>
      <xdr:rowOff>1115700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6341250"/>
          <a:ext cx="1381395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28</xdr:row>
      <xdr:rowOff>28575</xdr:rowOff>
    </xdr:from>
    <xdr:to>
      <xdr:col>2</xdr:col>
      <xdr:colOff>1466758</xdr:colOff>
      <xdr:row>28</xdr:row>
      <xdr:rowOff>1108575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0" y="12096750"/>
          <a:ext cx="1390558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29</xdr:row>
      <xdr:rowOff>76200</xdr:rowOff>
    </xdr:from>
    <xdr:to>
      <xdr:col>2</xdr:col>
      <xdr:colOff>1487625</xdr:colOff>
      <xdr:row>29</xdr:row>
      <xdr:rowOff>1045800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13296900"/>
          <a:ext cx="1440000" cy="969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862087</xdr:colOff>
      <xdr:row>37</xdr:row>
      <xdr:rowOff>150486</xdr:rowOff>
    </xdr:to>
    <xdr:pic>
      <xdr:nvPicPr>
        <xdr:cNvPr id="17" name="Рисунок 16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18154650"/>
          <a:ext cx="862087" cy="864861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217713</xdr:colOff>
      <xdr:row>26</xdr:row>
      <xdr:rowOff>54429</xdr:rowOff>
    </xdr:from>
    <xdr:to>
      <xdr:col>2</xdr:col>
      <xdr:colOff>1297713</xdr:colOff>
      <xdr:row>26</xdr:row>
      <xdr:rowOff>1134429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4" y="10069286"/>
          <a:ext cx="1080000" cy="1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7</xdr:row>
      <xdr:rowOff>38100</xdr:rowOff>
    </xdr:from>
    <xdr:to>
      <xdr:col>6</xdr:col>
      <xdr:colOff>1187700</xdr:colOff>
      <xdr:row>7</xdr:row>
      <xdr:rowOff>1118100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895350"/>
          <a:ext cx="9972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12</xdr:row>
      <xdr:rowOff>1123950</xdr:rowOff>
    </xdr:from>
    <xdr:to>
      <xdr:col>6</xdr:col>
      <xdr:colOff>1288575</xdr:colOff>
      <xdr:row>14</xdr:row>
      <xdr:rowOff>78900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77438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9</xdr:row>
      <xdr:rowOff>38100</xdr:rowOff>
    </xdr:from>
    <xdr:to>
      <xdr:col>6</xdr:col>
      <xdr:colOff>1213350</xdr:colOff>
      <xdr:row>9</xdr:row>
      <xdr:rowOff>1118100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3200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8</xdr:row>
      <xdr:rowOff>57150</xdr:rowOff>
    </xdr:from>
    <xdr:to>
      <xdr:col>6</xdr:col>
      <xdr:colOff>1288575</xdr:colOff>
      <xdr:row>8</xdr:row>
      <xdr:rowOff>1098750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2066925"/>
          <a:ext cx="1260000" cy="104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18</xdr:row>
      <xdr:rowOff>38100</xdr:rowOff>
    </xdr:from>
    <xdr:to>
      <xdr:col>10</xdr:col>
      <xdr:colOff>1288575</xdr:colOff>
      <xdr:row>19</xdr:row>
      <xdr:rowOff>435716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3582650"/>
          <a:ext cx="1260000" cy="1550141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161925</xdr:colOff>
      <xdr:row>8</xdr:row>
      <xdr:rowOff>19050</xdr:rowOff>
    </xdr:from>
    <xdr:to>
      <xdr:col>14</xdr:col>
      <xdr:colOff>1241925</xdr:colOff>
      <xdr:row>8</xdr:row>
      <xdr:rowOff>1099050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20288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8</xdr:row>
      <xdr:rowOff>47625</xdr:rowOff>
    </xdr:from>
    <xdr:to>
      <xdr:col>10</xdr:col>
      <xdr:colOff>1206816</xdr:colOff>
      <xdr:row>8</xdr:row>
      <xdr:rowOff>1127625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0" y="2057400"/>
          <a:ext cx="1102041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18</xdr:row>
      <xdr:rowOff>219075</xdr:rowOff>
    </xdr:from>
    <xdr:to>
      <xdr:col>14</xdr:col>
      <xdr:colOff>1288575</xdr:colOff>
      <xdr:row>19</xdr:row>
      <xdr:rowOff>326550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075" y="137636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32134</xdr:colOff>
      <xdr:row>11</xdr:row>
      <xdr:rowOff>25852</xdr:rowOff>
    </xdr:from>
    <xdr:to>
      <xdr:col>18</xdr:col>
      <xdr:colOff>1292134</xdr:colOff>
      <xdr:row>12</xdr:row>
      <xdr:rowOff>41045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1442" y="5491737"/>
          <a:ext cx="1260000" cy="116552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7</xdr:row>
      <xdr:rowOff>38100</xdr:rowOff>
    </xdr:from>
    <xdr:to>
      <xdr:col>10</xdr:col>
      <xdr:colOff>1159125</xdr:colOff>
      <xdr:row>7</xdr:row>
      <xdr:rowOff>1118100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895350"/>
          <a:ext cx="9972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7</xdr:row>
      <xdr:rowOff>38100</xdr:rowOff>
    </xdr:from>
    <xdr:to>
      <xdr:col>14</xdr:col>
      <xdr:colOff>1149600</xdr:colOff>
      <xdr:row>7</xdr:row>
      <xdr:rowOff>1118100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895350"/>
          <a:ext cx="99720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9</xdr:row>
      <xdr:rowOff>40500</xdr:rowOff>
    </xdr:from>
    <xdr:to>
      <xdr:col>10</xdr:col>
      <xdr:colOff>1203825</xdr:colOff>
      <xdr:row>9</xdr:row>
      <xdr:rowOff>1120500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32123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111900</xdr:colOff>
      <xdr:row>9</xdr:row>
      <xdr:rowOff>38100</xdr:rowOff>
    </xdr:from>
    <xdr:to>
      <xdr:col>14</xdr:col>
      <xdr:colOff>1191900</xdr:colOff>
      <xdr:row>9</xdr:row>
      <xdr:rowOff>1118100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0400" y="32099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238125</xdr:colOff>
      <xdr:row>7</xdr:row>
      <xdr:rowOff>38100</xdr:rowOff>
    </xdr:from>
    <xdr:to>
      <xdr:col>18</xdr:col>
      <xdr:colOff>1066125</xdr:colOff>
      <xdr:row>7</xdr:row>
      <xdr:rowOff>1118100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6700" y="904875"/>
          <a:ext cx="828000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26175</xdr:colOff>
      <xdr:row>8</xdr:row>
      <xdr:rowOff>73800</xdr:rowOff>
    </xdr:from>
    <xdr:to>
      <xdr:col>18</xdr:col>
      <xdr:colOff>1286175</xdr:colOff>
      <xdr:row>8</xdr:row>
      <xdr:rowOff>1035600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4750" y="2093100"/>
          <a:ext cx="1260000" cy="961800"/>
        </a:xfrm>
        <a:prstGeom prst="rect">
          <a:avLst/>
        </a:prstGeom>
      </xdr:spPr>
    </xdr:pic>
    <xdr:clientData/>
  </xdr:twoCellAnchor>
  <xdr:twoCellAnchor editAs="oneCell">
    <xdr:from>
      <xdr:col>22</xdr:col>
      <xdr:colOff>200025</xdr:colOff>
      <xdr:row>7</xdr:row>
      <xdr:rowOff>38100</xdr:rowOff>
    </xdr:from>
    <xdr:to>
      <xdr:col>22</xdr:col>
      <xdr:colOff>1082025</xdr:colOff>
      <xdr:row>7</xdr:row>
      <xdr:rowOff>1118100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0" y="904875"/>
          <a:ext cx="882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85725</xdr:rowOff>
    </xdr:from>
    <xdr:to>
      <xdr:col>5</xdr:col>
      <xdr:colOff>1241385</xdr:colOff>
      <xdr:row>3</xdr:row>
      <xdr:rowOff>100875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85725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171452</xdr:rowOff>
    </xdr:from>
    <xdr:to>
      <xdr:col>6</xdr:col>
      <xdr:colOff>1302901</xdr:colOff>
      <xdr:row>3</xdr:row>
      <xdr:rowOff>36453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1" y="171452"/>
          <a:ext cx="1950600" cy="436501"/>
        </a:xfrm>
        <a:prstGeom prst="rect">
          <a:avLst/>
        </a:prstGeom>
      </xdr:spPr>
    </xdr:pic>
    <xdr:clientData/>
  </xdr:twoCellAnchor>
  <xdr:twoCellAnchor editAs="oneCell">
    <xdr:from>
      <xdr:col>6</xdr:col>
      <xdr:colOff>185662</xdr:colOff>
      <xdr:row>17</xdr:row>
      <xdr:rowOff>142874</xdr:rowOff>
    </xdr:from>
    <xdr:to>
      <xdr:col>6</xdr:col>
      <xdr:colOff>1047749</xdr:colOff>
      <xdr:row>17</xdr:row>
      <xdr:rowOff>1007735</xdr:rowOff>
    </xdr:to>
    <xdr:pic>
      <xdr:nvPicPr>
        <xdr:cNvPr id="2" name="Рисунок 1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7137" y="13125449"/>
          <a:ext cx="862087" cy="86486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28</xdr:row>
      <xdr:rowOff>0</xdr:rowOff>
    </xdr:from>
    <xdr:to>
      <xdr:col>10</xdr:col>
      <xdr:colOff>862087</xdr:colOff>
      <xdr:row>31</xdr:row>
      <xdr:rowOff>150486</xdr:rowOff>
    </xdr:to>
    <xdr:pic>
      <xdr:nvPicPr>
        <xdr:cNvPr id="23" name="Рисунок 2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550" y="24745950"/>
          <a:ext cx="862087" cy="86486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862087</xdr:colOff>
      <xdr:row>31</xdr:row>
      <xdr:rowOff>150486</xdr:rowOff>
    </xdr:to>
    <xdr:pic>
      <xdr:nvPicPr>
        <xdr:cNvPr id="24" name="Рисунок 23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2575" y="24745950"/>
          <a:ext cx="862087" cy="864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22412</xdr:colOff>
      <xdr:row>9</xdr:row>
      <xdr:rowOff>560293</xdr:rowOff>
    </xdr:from>
    <xdr:to>
      <xdr:col>14</xdr:col>
      <xdr:colOff>1283112</xdr:colOff>
      <xdr:row>10</xdr:row>
      <xdr:rowOff>486088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6236" y="3742764"/>
          <a:ext cx="12607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118297</xdr:colOff>
      <xdr:row>13</xdr:row>
      <xdr:rowOff>42414</xdr:rowOff>
    </xdr:from>
    <xdr:to>
      <xdr:col>14</xdr:col>
      <xdr:colOff>1192144</xdr:colOff>
      <xdr:row>13</xdr:row>
      <xdr:rowOff>1122414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2121" y="7841708"/>
          <a:ext cx="1073847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234118</xdr:colOff>
      <xdr:row>15</xdr:row>
      <xdr:rowOff>35530</xdr:rowOff>
    </xdr:from>
    <xdr:to>
      <xdr:col>14</xdr:col>
      <xdr:colOff>1068020</xdr:colOff>
      <xdr:row>15</xdr:row>
      <xdr:rowOff>1115530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7942" y="10143236"/>
          <a:ext cx="833902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125104</xdr:colOff>
      <xdr:row>12</xdr:row>
      <xdr:rowOff>49222</xdr:rowOff>
    </xdr:from>
    <xdr:to>
      <xdr:col>14</xdr:col>
      <xdr:colOff>1203426</xdr:colOff>
      <xdr:row>12</xdr:row>
      <xdr:rowOff>1129222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928" y="6694310"/>
          <a:ext cx="1078322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110218</xdr:colOff>
      <xdr:row>7</xdr:row>
      <xdr:rowOff>43302</xdr:rowOff>
    </xdr:from>
    <xdr:to>
      <xdr:col>14</xdr:col>
      <xdr:colOff>1179590</xdr:colOff>
      <xdr:row>7</xdr:row>
      <xdr:rowOff>1123302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042" y="917361"/>
          <a:ext cx="1069372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125591</xdr:colOff>
      <xdr:row>16</xdr:row>
      <xdr:rowOff>33459</xdr:rowOff>
    </xdr:from>
    <xdr:to>
      <xdr:col>14</xdr:col>
      <xdr:colOff>1198878</xdr:colOff>
      <xdr:row>16</xdr:row>
      <xdr:rowOff>1113459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415" y="11295371"/>
          <a:ext cx="1073287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125280</xdr:colOff>
      <xdr:row>18</xdr:row>
      <xdr:rowOff>35897</xdr:rowOff>
    </xdr:from>
    <xdr:to>
      <xdr:col>14</xdr:col>
      <xdr:colOff>1197543</xdr:colOff>
      <xdr:row>18</xdr:row>
      <xdr:rowOff>1115897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104" y="13606221"/>
          <a:ext cx="1072263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93722</xdr:colOff>
      <xdr:row>14</xdr:row>
      <xdr:rowOff>41769</xdr:rowOff>
    </xdr:from>
    <xdr:to>
      <xdr:col>14</xdr:col>
      <xdr:colOff>1177819</xdr:colOff>
      <xdr:row>14</xdr:row>
      <xdr:rowOff>1121769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546" y="8995269"/>
          <a:ext cx="1084097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43844</xdr:colOff>
      <xdr:row>19</xdr:row>
      <xdr:rowOff>153259</xdr:rowOff>
    </xdr:from>
    <xdr:to>
      <xdr:col>14</xdr:col>
      <xdr:colOff>1267844</xdr:colOff>
      <xdr:row>19</xdr:row>
      <xdr:rowOff>953364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7668" y="14877788"/>
          <a:ext cx="1224000" cy="800105"/>
        </a:xfrm>
        <a:prstGeom prst="rect">
          <a:avLst/>
        </a:prstGeom>
      </xdr:spPr>
    </xdr:pic>
    <xdr:clientData/>
  </xdr:twoCellAnchor>
  <xdr:twoCellAnchor editAs="oneCell">
    <xdr:from>
      <xdr:col>14</xdr:col>
      <xdr:colOff>44823</xdr:colOff>
      <xdr:row>17</xdr:row>
      <xdr:rowOff>67235</xdr:rowOff>
    </xdr:from>
    <xdr:to>
      <xdr:col>14</xdr:col>
      <xdr:colOff>1268823</xdr:colOff>
      <xdr:row>17</xdr:row>
      <xdr:rowOff>1099475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8647" y="12483353"/>
          <a:ext cx="1224000" cy="1032240"/>
        </a:xfrm>
        <a:prstGeom prst="rect">
          <a:avLst/>
        </a:prstGeom>
      </xdr:spPr>
    </xdr:pic>
    <xdr:clientData/>
  </xdr:twoCellAnchor>
  <xdr:twoCellAnchor editAs="oneCell">
    <xdr:from>
      <xdr:col>6</xdr:col>
      <xdr:colOff>26843</xdr:colOff>
      <xdr:row>16</xdr:row>
      <xdr:rowOff>90920</xdr:rowOff>
    </xdr:from>
    <xdr:to>
      <xdr:col>6</xdr:col>
      <xdr:colOff>1286843</xdr:colOff>
      <xdr:row>16</xdr:row>
      <xdr:rowOff>1073866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243" y="10177895"/>
          <a:ext cx="1260000" cy="982946"/>
        </a:xfrm>
        <a:prstGeom prst="rect">
          <a:avLst/>
        </a:prstGeom>
      </xdr:spPr>
    </xdr:pic>
    <xdr:clientData/>
  </xdr:twoCellAnchor>
  <xdr:twoCellAnchor editAs="oneCell">
    <xdr:from>
      <xdr:col>6</xdr:col>
      <xdr:colOff>71203</xdr:colOff>
      <xdr:row>17</xdr:row>
      <xdr:rowOff>25310</xdr:rowOff>
    </xdr:from>
    <xdr:to>
      <xdr:col>6</xdr:col>
      <xdr:colOff>1235876</xdr:colOff>
      <xdr:row>17</xdr:row>
      <xdr:rowOff>1105310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603" y="11264810"/>
          <a:ext cx="1164673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45423</xdr:colOff>
      <xdr:row>19</xdr:row>
      <xdr:rowOff>52351</xdr:rowOff>
    </xdr:from>
    <xdr:to>
      <xdr:col>6</xdr:col>
      <xdr:colOff>1272696</xdr:colOff>
      <xdr:row>19</xdr:row>
      <xdr:rowOff>1132351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823" y="13596901"/>
          <a:ext cx="1227273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55144</xdr:colOff>
      <xdr:row>18</xdr:row>
      <xdr:rowOff>43888</xdr:rowOff>
    </xdr:from>
    <xdr:to>
      <xdr:col>6</xdr:col>
      <xdr:colOff>1253532</xdr:colOff>
      <xdr:row>18</xdr:row>
      <xdr:rowOff>1123888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544" y="12435913"/>
          <a:ext cx="1198388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116823</xdr:colOff>
      <xdr:row>20</xdr:row>
      <xdr:rowOff>34561</xdr:rowOff>
    </xdr:from>
    <xdr:to>
      <xdr:col>6</xdr:col>
      <xdr:colOff>1179778</xdr:colOff>
      <xdr:row>20</xdr:row>
      <xdr:rowOff>1114561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223" y="14731636"/>
          <a:ext cx="1062955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26100</xdr:colOff>
      <xdr:row>12</xdr:row>
      <xdr:rowOff>252104</xdr:rowOff>
    </xdr:from>
    <xdr:to>
      <xdr:col>6</xdr:col>
      <xdr:colOff>1286100</xdr:colOff>
      <xdr:row>12</xdr:row>
      <xdr:rowOff>918852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500" y="5728979"/>
          <a:ext cx="1260000" cy="666748"/>
        </a:xfrm>
        <a:prstGeom prst="rect">
          <a:avLst/>
        </a:prstGeom>
      </xdr:spPr>
    </xdr:pic>
    <xdr:clientData/>
  </xdr:twoCellAnchor>
  <xdr:twoCellAnchor editAs="oneCell">
    <xdr:from>
      <xdr:col>6</xdr:col>
      <xdr:colOff>99034</xdr:colOff>
      <xdr:row>24</xdr:row>
      <xdr:rowOff>38421</xdr:rowOff>
    </xdr:from>
    <xdr:to>
      <xdr:col>6</xdr:col>
      <xdr:colOff>1161989</xdr:colOff>
      <xdr:row>24</xdr:row>
      <xdr:rowOff>1118421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6434" y="17040546"/>
          <a:ext cx="1062955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29092</xdr:colOff>
      <xdr:row>9</xdr:row>
      <xdr:rowOff>215263</xdr:rowOff>
    </xdr:from>
    <xdr:to>
      <xdr:col>6</xdr:col>
      <xdr:colOff>1289092</xdr:colOff>
      <xdr:row>9</xdr:row>
      <xdr:rowOff>906031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492" y="2234563"/>
          <a:ext cx="1260000" cy="690768"/>
        </a:xfrm>
        <a:prstGeom prst="rect">
          <a:avLst/>
        </a:prstGeom>
      </xdr:spPr>
    </xdr:pic>
    <xdr:clientData/>
  </xdr:twoCellAnchor>
  <xdr:twoCellAnchor editAs="oneCell">
    <xdr:from>
      <xdr:col>6</xdr:col>
      <xdr:colOff>22362</xdr:colOff>
      <xdr:row>11</xdr:row>
      <xdr:rowOff>185155</xdr:rowOff>
    </xdr:from>
    <xdr:to>
      <xdr:col>6</xdr:col>
      <xdr:colOff>1282362</xdr:colOff>
      <xdr:row>11</xdr:row>
      <xdr:rowOff>1005057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762" y="4509505"/>
          <a:ext cx="1260000" cy="819902"/>
        </a:xfrm>
        <a:prstGeom prst="rect">
          <a:avLst/>
        </a:prstGeom>
      </xdr:spPr>
    </xdr:pic>
    <xdr:clientData/>
  </xdr:twoCellAnchor>
  <xdr:twoCellAnchor editAs="oneCell">
    <xdr:from>
      <xdr:col>6</xdr:col>
      <xdr:colOff>24293</xdr:colOff>
      <xdr:row>13</xdr:row>
      <xdr:rowOff>131667</xdr:rowOff>
    </xdr:from>
    <xdr:to>
      <xdr:col>6</xdr:col>
      <xdr:colOff>1284293</xdr:colOff>
      <xdr:row>13</xdr:row>
      <xdr:rowOff>860770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693" y="6761067"/>
          <a:ext cx="1260000" cy="729103"/>
        </a:xfrm>
        <a:prstGeom prst="rect">
          <a:avLst/>
        </a:prstGeom>
      </xdr:spPr>
    </xdr:pic>
    <xdr:clientData/>
  </xdr:twoCellAnchor>
  <xdr:twoCellAnchor editAs="oneCell">
    <xdr:from>
      <xdr:col>10</xdr:col>
      <xdr:colOff>122128</xdr:colOff>
      <xdr:row>8</xdr:row>
      <xdr:rowOff>307175</xdr:rowOff>
    </xdr:from>
    <xdr:to>
      <xdr:col>10</xdr:col>
      <xdr:colOff>1202128</xdr:colOff>
      <xdr:row>9</xdr:row>
      <xdr:rowOff>886406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2393" y="2335440"/>
          <a:ext cx="1080000" cy="1733437"/>
        </a:xfrm>
        <a:prstGeom prst="rect">
          <a:avLst/>
        </a:prstGeom>
      </xdr:spPr>
    </xdr:pic>
    <xdr:clientData/>
  </xdr:twoCellAnchor>
  <xdr:twoCellAnchor editAs="oneCell">
    <xdr:from>
      <xdr:col>10</xdr:col>
      <xdr:colOff>123955</xdr:colOff>
      <xdr:row>11</xdr:row>
      <xdr:rowOff>269124</xdr:rowOff>
    </xdr:from>
    <xdr:to>
      <xdr:col>10</xdr:col>
      <xdr:colOff>1203955</xdr:colOff>
      <xdr:row>12</xdr:row>
      <xdr:rowOff>840450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220" y="5760006"/>
          <a:ext cx="1080000" cy="1725532"/>
        </a:xfrm>
        <a:prstGeom prst="rect">
          <a:avLst/>
        </a:prstGeom>
      </xdr:spPr>
    </xdr:pic>
    <xdr:clientData/>
  </xdr:twoCellAnchor>
  <xdr:twoCellAnchor editAs="oneCell">
    <xdr:from>
      <xdr:col>10</xdr:col>
      <xdr:colOff>103831</xdr:colOff>
      <xdr:row>15</xdr:row>
      <xdr:rowOff>47293</xdr:rowOff>
    </xdr:from>
    <xdr:to>
      <xdr:col>10</xdr:col>
      <xdr:colOff>1171732</xdr:colOff>
      <xdr:row>15</xdr:row>
      <xdr:rowOff>1127293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4096" y="10154999"/>
          <a:ext cx="1067901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113503</xdr:colOff>
      <xdr:row>16</xdr:row>
      <xdr:rowOff>28186</xdr:rowOff>
    </xdr:from>
    <xdr:to>
      <xdr:col>10</xdr:col>
      <xdr:colOff>1195267</xdr:colOff>
      <xdr:row>16</xdr:row>
      <xdr:rowOff>1108186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3768" y="11290098"/>
          <a:ext cx="108176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27710</xdr:colOff>
      <xdr:row>10</xdr:row>
      <xdr:rowOff>255446</xdr:rowOff>
    </xdr:from>
    <xdr:to>
      <xdr:col>6</xdr:col>
      <xdr:colOff>1287710</xdr:colOff>
      <xdr:row>10</xdr:row>
      <xdr:rowOff>859354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110" y="3427271"/>
          <a:ext cx="1260000" cy="603908"/>
        </a:xfrm>
        <a:prstGeom prst="rect">
          <a:avLst/>
        </a:prstGeom>
      </xdr:spPr>
    </xdr:pic>
    <xdr:clientData/>
  </xdr:twoCellAnchor>
  <xdr:twoCellAnchor editAs="oneCell">
    <xdr:from>
      <xdr:col>6</xdr:col>
      <xdr:colOff>126818</xdr:colOff>
      <xdr:row>7</xdr:row>
      <xdr:rowOff>41960</xdr:rowOff>
    </xdr:from>
    <xdr:to>
      <xdr:col>6</xdr:col>
      <xdr:colOff>1206818</xdr:colOff>
      <xdr:row>7</xdr:row>
      <xdr:rowOff>1121960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218" y="90873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109896</xdr:colOff>
      <xdr:row>26</xdr:row>
      <xdr:rowOff>68330</xdr:rowOff>
    </xdr:from>
    <xdr:to>
      <xdr:col>6</xdr:col>
      <xdr:colOff>1197746</xdr:colOff>
      <xdr:row>26</xdr:row>
      <xdr:rowOff>1148330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646" y="23499830"/>
          <a:ext cx="108785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131619</xdr:colOff>
      <xdr:row>25</xdr:row>
      <xdr:rowOff>63211</xdr:rowOff>
    </xdr:from>
    <xdr:to>
      <xdr:col>6</xdr:col>
      <xdr:colOff>1211619</xdr:colOff>
      <xdr:row>25</xdr:row>
      <xdr:rowOff>1143211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369" y="2230408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29792</xdr:colOff>
      <xdr:row>7</xdr:row>
      <xdr:rowOff>163246</xdr:rowOff>
    </xdr:from>
    <xdr:to>
      <xdr:col>10</xdr:col>
      <xdr:colOff>1289792</xdr:colOff>
      <xdr:row>7</xdr:row>
      <xdr:rowOff>1069214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0057" y="1037305"/>
          <a:ext cx="1260000" cy="905968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76200</xdr:rowOff>
    </xdr:from>
    <xdr:to>
      <xdr:col>5</xdr:col>
      <xdr:colOff>1241385</xdr:colOff>
      <xdr:row>3</xdr:row>
      <xdr:rowOff>91350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275" y="76200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161927</xdr:rowOff>
    </xdr:from>
    <xdr:to>
      <xdr:col>6</xdr:col>
      <xdr:colOff>1302901</xdr:colOff>
      <xdr:row>3</xdr:row>
      <xdr:rowOff>26928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1" y="161927"/>
          <a:ext cx="1950600" cy="43650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28</xdr:row>
      <xdr:rowOff>118478</xdr:rowOff>
    </xdr:from>
    <xdr:to>
      <xdr:col>6</xdr:col>
      <xdr:colOff>571500</xdr:colOff>
      <xdr:row>31</xdr:row>
      <xdr:rowOff>101205</xdr:rowOff>
    </xdr:to>
    <xdr:pic>
      <xdr:nvPicPr>
        <xdr:cNvPr id="2" name="Рисунок 1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21168728"/>
          <a:ext cx="552450" cy="5542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17</xdr:row>
      <xdr:rowOff>95250</xdr:rowOff>
    </xdr:from>
    <xdr:to>
      <xdr:col>10</xdr:col>
      <xdr:colOff>571500</xdr:colOff>
      <xdr:row>17</xdr:row>
      <xdr:rowOff>649477</xdr:rowOff>
    </xdr:to>
    <xdr:pic>
      <xdr:nvPicPr>
        <xdr:cNvPr id="53" name="Рисунок 52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5" y="13077825"/>
          <a:ext cx="552450" cy="55422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552450</xdr:colOff>
      <xdr:row>20</xdr:row>
      <xdr:rowOff>554227</xdr:rowOff>
    </xdr:to>
    <xdr:pic>
      <xdr:nvPicPr>
        <xdr:cNvPr id="54" name="Рисунок 53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5" y="16440150"/>
          <a:ext cx="552450" cy="554227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14</xdr:row>
      <xdr:rowOff>38100</xdr:rowOff>
    </xdr:from>
    <xdr:to>
      <xdr:col>6</xdr:col>
      <xdr:colOff>1203825</xdr:colOff>
      <xdr:row>14</xdr:row>
      <xdr:rowOff>1118100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84105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130950</xdr:colOff>
      <xdr:row>15</xdr:row>
      <xdr:rowOff>45225</xdr:rowOff>
    </xdr:from>
    <xdr:to>
      <xdr:col>6</xdr:col>
      <xdr:colOff>1210950</xdr:colOff>
      <xdr:row>15</xdr:row>
      <xdr:rowOff>1125225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7700" y="95702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8</xdr:row>
      <xdr:rowOff>38100</xdr:rowOff>
    </xdr:from>
    <xdr:to>
      <xdr:col>6</xdr:col>
      <xdr:colOff>1194300</xdr:colOff>
      <xdr:row>8</xdr:row>
      <xdr:rowOff>1118100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26479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23</xdr:row>
      <xdr:rowOff>47625</xdr:rowOff>
    </xdr:from>
    <xdr:to>
      <xdr:col>6</xdr:col>
      <xdr:colOff>1203825</xdr:colOff>
      <xdr:row>23</xdr:row>
      <xdr:rowOff>1127625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99453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111900</xdr:colOff>
      <xdr:row>22</xdr:row>
      <xdr:rowOff>35700</xdr:rowOff>
    </xdr:from>
    <xdr:to>
      <xdr:col>6</xdr:col>
      <xdr:colOff>1191900</xdr:colOff>
      <xdr:row>22</xdr:row>
      <xdr:rowOff>1115700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8650" y="18780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109500</xdr:colOff>
      <xdr:row>21</xdr:row>
      <xdr:rowOff>42825</xdr:rowOff>
    </xdr:from>
    <xdr:to>
      <xdr:col>6</xdr:col>
      <xdr:colOff>1189500</xdr:colOff>
      <xdr:row>21</xdr:row>
      <xdr:rowOff>1122825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50" y="17635500"/>
          <a:ext cx="1080000" cy="108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42153</xdr:colOff>
      <xdr:row>8</xdr:row>
      <xdr:rowOff>231617</xdr:rowOff>
    </xdr:from>
    <xdr:to>
      <xdr:col>15</xdr:col>
      <xdr:colOff>1301116</xdr:colOff>
      <xdr:row>8</xdr:row>
      <xdr:rowOff>941417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3479" y="2236008"/>
          <a:ext cx="1258963" cy="709800"/>
        </a:xfrm>
        <a:prstGeom prst="rect">
          <a:avLst/>
        </a:prstGeom>
      </xdr:spPr>
    </xdr:pic>
    <xdr:clientData/>
  </xdr:twoCellAnchor>
  <xdr:twoCellAnchor editAs="oneCell">
    <xdr:from>
      <xdr:col>15</xdr:col>
      <xdr:colOff>22358</xdr:colOff>
      <xdr:row>7</xdr:row>
      <xdr:rowOff>59779</xdr:rowOff>
    </xdr:from>
    <xdr:to>
      <xdr:col>15</xdr:col>
      <xdr:colOff>1283126</xdr:colOff>
      <xdr:row>7</xdr:row>
      <xdr:rowOff>1097355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3684" y="912888"/>
          <a:ext cx="1260768" cy="1037576"/>
        </a:xfrm>
        <a:prstGeom prst="rect">
          <a:avLst/>
        </a:prstGeom>
      </xdr:spPr>
    </xdr:pic>
    <xdr:clientData/>
  </xdr:twoCellAnchor>
  <xdr:twoCellAnchor editAs="oneCell">
    <xdr:from>
      <xdr:col>7</xdr:col>
      <xdr:colOff>27202</xdr:colOff>
      <xdr:row>11</xdr:row>
      <xdr:rowOff>234002</xdr:rowOff>
    </xdr:from>
    <xdr:to>
      <xdr:col>7</xdr:col>
      <xdr:colOff>1281167</xdr:colOff>
      <xdr:row>11</xdr:row>
      <xdr:rowOff>946877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602" y="5710877"/>
          <a:ext cx="1253965" cy="712875"/>
        </a:xfrm>
        <a:prstGeom prst="rect">
          <a:avLst/>
        </a:prstGeom>
      </xdr:spPr>
    </xdr:pic>
    <xdr:clientData/>
  </xdr:twoCellAnchor>
  <xdr:twoCellAnchor editAs="oneCell">
    <xdr:from>
      <xdr:col>7</xdr:col>
      <xdr:colOff>29297</xdr:colOff>
      <xdr:row>7</xdr:row>
      <xdr:rowOff>162500</xdr:rowOff>
    </xdr:from>
    <xdr:to>
      <xdr:col>7</xdr:col>
      <xdr:colOff>1289297</xdr:colOff>
      <xdr:row>7</xdr:row>
      <xdr:rowOff>1015887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697" y="1029275"/>
          <a:ext cx="1260000" cy="853387"/>
        </a:xfrm>
        <a:prstGeom prst="rect">
          <a:avLst/>
        </a:prstGeom>
      </xdr:spPr>
    </xdr:pic>
    <xdr:clientData/>
  </xdr:twoCellAnchor>
  <xdr:twoCellAnchor editAs="oneCell">
    <xdr:from>
      <xdr:col>7</xdr:col>
      <xdr:colOff>22076</xdr:colOff>
      <xdr:row>8</xdr:row>
      <xdr:rowOff>189444</xdr:rowOff>
    </xdr:from>
    <xdr:to>
      <xdr:col>7</xdr:col>
      <xdr:colOff>1282076</xdr:colOff>
      <xdr:row>8</xdr:row>
      <xdr:rowOff>950108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476" y="2208744"/>
          <a:ext cx="1260000" cy="760664"/>
        </a:xfrm>
        <a:prstGeom prst="rect">
          <a:avLst/>
        </a:prstGeom>
      </xdr:spPr>
    </xdr:pic>
    <xdr:clientData/>
  </xdr:twoCellAnchor>
  <xdr:twoCellAnchor editAs="oneCell">
    <xdr:from>
      <xdr:col>7</xdr:col>
      <xdr:colOff>24940</xdr:colOff>
      <xdr:row>9</xdr:row>
      <xdr:rowOff>161249</xdr:rowOff>
    </xdr:from>
    <xdr:to>
      <xdr:col>7</xdr:col>
      <xdr:colOff>1285621</xdr:colOff>
      <xdr:row>9</xdr:row>
      <xdr:rowOff>995925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340" y="3333074"/>
          <a:ext cx="1260681" cy="834676"/>
        </a:xfrm>
        <a:prstGeom prst="rect">
          <a:avLst/>
        </a:prstGeom>
      </xdr:spPr>
    </xdr:pic>
    <xdr:clientData/>
  </xdr:twoCellAnchor>
  <xdr:twoCellAnchor editAs="oneCell">
    <xdr:from>
      <xdr:col>7</xdr:col>
      <xdr:colOff>158377</xdr:colOff>
      <xdr:row>12</xdr:row>
      <xdr:rowOff>45379</xdr:rowOff>
    </xdr:from>
    <xdr:to>
      <xdr:col>7</xdr:col>
      <xdr:colOff>1209742</xdr:colOff>
      <xdr:row>12</xdr:row>
      <xdr:rowOff>1125379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777" y="7827304"/>
          <a:ext cx="1051365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23099</xdr:colOff>
      <xdr:row>13</xdr:row>
      <xdr:rowOff>92498</xdr:rowOff>
    </xdr:from>
    <xdr:to>
      <xdr:col>7</xdr:col>
      <xdr:colOff>1283099</xdr:colOff>
      <xdr:row>13</xdr:row>
      <xdr:rowOff>1055288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9" y="9026948"/>
          <a:ext cx="1260000" cy="962790"/>
        </a:xfrm>
        <a:prstGeom prst="rect">
          <a:avLst/>
        </a:prstGeom>
      </xdr:spPr>
    </xdr:pic>
    <xdr:clientData/>
  </xdr:twoCellAnchor>
  <xdr:twoCellAnchor editAs="oneCell">
    <xdr:from>
      <xdr:col>7</xdr:col>
      <xdr:colOff>30102</xdr:colOff>
      <xdr:row>10</xdr:row>
      <xdr:rowOff>37526</xdr:rowOff>
    </xdr:from>
    <xdr:to>
      <xdr:col>7</xdr:col>
      <xdr:colOff>1287138</xdr:colOff>
      <xdr:row>10</xdr:row>
      <xdr:rowOff>1117526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502" y="4361876"/>
          <a:ext cx="1257036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22202</xdr:colOff>
      <xdr:row>7</xdr:row>
      <xdr:rowOff>219772</xdr:rowOff>
    </xdr:from>
    <xdr:to>
      <xdr:col>11</xdr:col>
      <xdr:colOff>1283631</xdr:colOff>
      <xdr:row>7</xdr:row>
      <xdr:rowOff>881450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2332" y="1072881"/>
          <a:ext cx="1261429" cy="661678"/>
        </a:xfrm>
        <a:prstGeom prst="rect">
          <a:avLst/>
        </a:prstGeom>
      </xdr:spPr>
    </xdr:pic>
    <xdr:clientData/>
  </xdr:twoCellAnchor>
  <xdr:twoCellAnchor editAs="oneCell">
    <xdr:from>
      <xdr:col>11</xdr:col>
      <xdr:colOff>25184</xdr:colOff>
      <xdr:row>8</xdr:row>
      <xdr:rowOff>250265</xdr:rowOff>
    </xdr:from>
    <xdr:to>
      <xdr:col>11</xdr:col>
      <xdr:colOff>1285184</xdr:colOff>
      <xdr:row>8</xdr:row>
      <xdr:rowOff>896381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5314" y="2254656"/>
          <a:ext cx="1260000" cy="646116"/>
        </a:xfrm>
        <a:prstGeom prst="rect">
          <a:avLst/>
        </a:prstGeom>
      </xdr:spPr>
    </xdr:pic>
    <xdr:clientData/>
  </xdr:twoCellAnchor>
  <xdr:twoCellAnchor editAs="oneCell">
    <xdr:from>
      <xdr:col>11</xdr:col>
      <xdr:colOff>21956</xdr:colOff>
      <xdr:row>9</xdr:row>
      <xdr:rowOff>106825</xdr:rowOff>
    </xdr:from>
    <xdr:to>
      <xdr:col>11</xdr:col>
      <xdr:colOff>1281956</xdr:colOff>
      <xdr:row>9</xdr:row>
      <xdr:rowOff>751738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2086" y="3262499"/>
          <a:ext cx="1260000" cy="644913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0</xdr:row>
      <xdr:rowOff>85725</xdr:rowOff>
    </xdr:from>
    <xdr:to>
      <xdr:col>6</xdr:col>
      <xdr:colOff>1241385</xdr:colOff>
      <xdr:row>3</xdr:row>
      <xdr:rowOff>100875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85725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6</xdr:col>
      <xdr:colOff>1409701</xdr:colOff>
      <xdr:row>0</xdr:row>
      <xdr:rowOff>152402</xdr:rowOff>
    </xdr:from>
    <xdr:to>
      <xdr:col>7</xdr:col>
      <xdr:colOff>1302901</xdr:colOff>
      <xdr:row>3</xdr:row>
      <xdr:rowOff>17403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1" y="152402"/>
          <a:ext cx="1950600" cy="43650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0</xdr:rowOff>
    </xdr:from>
    <xdr:to>
      <xdr:col>7</xdr:col>
      <xdr:colOff>538270</xdr:colOff>
      <xdr:row>14</xdr:row>
      <xdr:rowOff>540000</xdr:rowOff>
    </xdr:to>
    <xdr:pic>
      <xdr:nvPicPr>
        <xdr:cNvPr id="11" name="Рисунок 10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10858500"/>
          <a:ext cx="538269" cy="540000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11</xdr:row>
      <xdr:rowOff>0</xdr:rowOff>
    </xdr:from>
    <xdr:ext cx="538269" cy="540000"/>
    <xdr:pic>
      <xdr:nvPicPr>
        <xdr:cNvPr id="20" name="Рисунок 1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7210425"/>
          <a:ext cx="538269" cy="540000"/>
        </a:xfrm>
        <a:prstGeom prst="rect">
          <a:avLst/>
        </a:prstGeom>
      </xdr:spPr>
    </xdr:pic>
    <xdr:clientData/>
  </xdr:oneCellAnchor>
  <xdr:twoCellAnchor editAs="oneCell">
    <xdr:from>
      <xdr:col>11</xdr:col>
      <xdr:colOff>28575</xdr:colOff>
      <xdr:row>10</xdr:row>
      <xdr:rowOff>161925</xdr:rowOff>
    </xdr:from>
    <xdr:to>
      <xdr:col>11</xdr:col>
      <xdr:colOff>1288575</xdr:colOff>
      <xdr:row>10</xdr:row>
      <xdr:rowOff>943866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067300"/>
          <a:ext cx="1260000" cy="7819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11</xdr:row>
      <xdr:rowOff>485775</xdr:rowOff>
    </xdr:from>
    <xdr:to>
      <xdr:col>6</xdr:col>
      <xdr:colOff>1288575</xdr:colOff>
      <xdr:row>13</xdr:row>
      <xdr:rowOff>218250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4933950"/>
          <a:ext cx="1260000" cy="1037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9</xdr:row>
      <xdr:rowOff>9525</xdr:rowOff>
    </xdr:from>
    <xdr:to>
      <xdr:col>10</xdr:col>
      <xdr:colOff>1288575</xdr:colOff>
      <xdr:row>10</xdr:row>
      <xdr:rowOff>603900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3305175"/>
          <a:ext cx="1260000" cy="125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85725</xdr:rowOff>
    </xdr:from>
    <xdr:to>
      <xdr:col>5</xdr:col>
      <xdr:colOff>1241385</xdr:colOff>
      <xdr:row>3</xdr:row>
      <xdr:rowOff>91350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85725"/>
          <a:ext cx="1079460" cy="577125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161927</xdr:rowOff>
    </xdr:from>
    <xdr:to>
      <xdr:col>6</xdr:col>
      <xdr:colOff>1302901</xdr:colOff>
      <xdr:row>3</xdr:row>
      <xdr:rowOff>26928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161927"/>
          <a:ext cx="2226825" cy="43650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538268</xdr:colOff>
      <xdr:row>23</xdr:row>
      <xdr:rowOff>44700</xdr:rowOff>
    </xdr:to>
    <xdr:pic>
      <xdr:nvPicPr>
        <xdr:cNvPr id="2" name="Рисунок 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9353550"/>
          <a:ext cx="538268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129170</xdr:colOff>
      <xdr:row>15</xdr:row>
      <xdr:rowOff>78204</xdr:rowOff>
    </xdr:from>
    <xdr:to>
      <xdr:col>11</xdr:col>
      <xdr:colOff>1209170</xdr:colOff>
      <xdr:row>19</xdr:row>
      <xdr:rowOff>361196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852" y="2953022"/>
          <a:ext cx="1080000" cy="1079629"/>
        </a:xfrm>
        <a:prstGeom prst="rect">
          <a:avLst/>
        </a:prstGeom>
      </xdr:spPr>
    </xdr:pic>
    <xdr:clientData/>
  </xdr:twoCellAnchor>
  <xdr:twoCellAnchor editAs="oneCell">
    <xdr:from>
      <xdr:col>11</xdr:col>
      <xdr:colOff>115861</xdr:colOff>
      <xdr:row>32</xdr:row>
      <xdr:rowOff>632350</xdr:rowOff>
    </xdr:from>
    <xdr:to>
      <xdr:col>11</xdr:col>
      <xdr:colOff>1195861</xdr:colOff>
      <xdr:row>33</xdr:row>
      <xdr:rowOff>555743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2861" y="18819497"/>
          <a:ext cx="1080000" cy="1077599"/>
        </a:xfrm>
        <a:prstGeom prst="rect">
          <a:avLst/>
        </a:prstGeom>
      </xdr:spPr>
    </xdr:pic>
    <xdr:clientData/>
  </xdr:twoCellAnchor>
  <xdr:twoCellAnchor editAs="oneCell">
    <xdr:from>
      <xdr:col>11</xdr:col>
      <xdr:colOff>123238</xdr:colOff>
      <xdr:row>34</xdr:row>
      <xdr:rowOff>9144</xdr:rowOff>
    </xdr:from>
    <xdr:to>
      <xdr:col>11</xdr:col>
      <xdr:colOff>1203238</xdr:colOff>
      <xdr:row>34</xdr:row>
      <xdr:rowOff>1086742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238" y="20504703"/>
          <a:ext cx="1080000" cy="1077598"/>
        </a:xfrm>
        <a:prstGeom prst="rect">
          <a:avLst/>
        </a:prstGeom>
      </xdr:spPr>
    </xdr:pic>
    <xdr:clientData/>
  </xdr:twoCellAnchor>
  <xdr:twoCellAnchor editAs="oneCell">
    <xdr:from>
      <xdr:col>11</xdr:col>
      <xdr:colOff>27998</xdr:colOff>
      <xdr:row>36</xdr:row>
      <xdr:rowOff>782143</xdr:rowOff>
    </xdr:from>
    <xdr:to>
      <xdr:col>11</xdr:col>
      <xdr:colOff>1287998</xdr:colOff>
      <xdr:row>37</xdr:row>
      <xdr:rowOff>386196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4998" y="23586114"/>
          <a:ext cx="1260000" cy="758258"/>
        </a:xfrm>
        <a:prstGeom prst="rect">
          <a:avLst/>
        </a:prstGeom>
      </xdr:spPr>
    </xdr:pic>
    <xdr:clientData/>
  </xdr:twoCellAnchor>
  <xdr:twoCellAnchor editAs="oneCell">
    <xdr:from>
      <xdr:col>11</xdr:col>
      <xdr:colOff>103414</xdr:colOff>
      <xdr:row>22</xdr:row>
      <xdr:rowOff>47624</xdr:rowOff>
    </xdr:from>
    <xdr:to>
      <xdr:col>11</xdr:col>
      <xdr:colOff>1183414</xdr:colOff>
      <xdr:row>22</xdr:row>
      <xdr:rowOff>1131335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4021" y="6701517"/>
          <a:ext cx="1080000" cy="1083711"/>
        </a:xfrm>
        <a:prstGeom prst="rect">
          <a:avLst/>
        </a:prstGeom>
      </xdr:spPr>
    </xdr:pic>
    <xdr:clientData/>
  </xdr:twoCellAnchor>
  <xdr:twoCellAnchor editAs="oneCell">
    <xdr:from>
      <xdr:col>11</xdr:col>
      <xdr:colOff>147430</xdr:colOff>
      <xdr:row>26</xdr:row>
      <xdr:rowOff>664502</xdr:rowOff>
    </xdr:from>
    <xdr:to>
      <xdr:col>11</xdr:col>
      <xdr:colOff>1224844</xdr:colOff>
      <xdr:row>27</xdr:row>
      <xdr:rowOff>584184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037" y="11944823"/>
          <a:ext cx="1077414" cy="1076289"/>
        </a:xfrm>
        <a:prstGeom prst="rect">
          <a:avLst/>
        </a:prstGeom>
      </xdr:spPr>
    </xdr:pic>
    <xdr:clientData/>
  </xdr:twoCellAnchor>
  <xdr:twoCellAnchor editAs="oneCell">
    <xdr:from>
      <xdr:col>11</xdr:col>
      <xdr:colOff>121227</xdr:colOff>
      <xdr:row>24</xdr:row>
      <xdr:rowOff>588818</xdr:rowOff>
    </xdr:from>
    <xdr:to>
      <xdr:col>11</xdr:col>
      <xdr:colOff>1171413</xdr:colOff>
      <xdr:row>25</xdr:row>
      <xdr:rowOff>512209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834" y="9555925"/>
          <a:ext cx="1050186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118630</xdr:colOff>
      <xdr:row>28</xdr:row>
      <xdr:rowOff>53687</xdr:rowOff>
    </xdr:from>
    <xdr:to>
      <xdr:col>11</xdr:col>
      <xdr:colOff>1159055</xdr:colOff>
      <xdr:row>28</xdr:row>
      <xdr:rowOff>1097687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5155" y="13598237"/>
          <a:ext cx="1040425" cy="104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</xdr:colOff>
      <xdr:row>29</xdr:row>
      <xdr:rowOff>47625</xdr:rowOff>
    </xdr:from>
    <xdr:to>
      <xdr:col>11</xdr:col>
      <xdr:colOff>1210011</xdr:colOff>
      <xdr:row>29</xdr:row>
      <xdr:rowOff>1127625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14744700"/>
          <a:ext cx="1086186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107016</xdr:colOff>
      <xdr:row>30</xdr:row>
      <xdr:rowOff>624168</xdr:rowOff>
    </xdr:from>
    <xdr:to>
      <xdr:col>11</xdr:col>
      <xdr:colOff>1187016</xdr:colOff>
      <xdr:row>31</xdr:row>
      <xdr:rowOff>555354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4016" y="16502903"/>
          <a:ext cx="1080000" cy="1085392"/>
        </a:xfrm>
        <a:prstGeom prst="rect">
          <a:avLst/>
        </a:prstGeom>
      </xdr:spPr>
    </xdr:pic>
    <xdr:clientData/>
  </xdr:twoCellAnchor>
  <xdr:twoCellAnchor editAs="oneCell">
    <xdr:from>
      <xdr:col>15</xdr:col>
      <xdr:colOff>25150</xdr:colOff>
      <xdr:row>23</xdr:row>
      <xdr:rowOff>40061</xdr:rowOff>
    </xdr:from>
    <xdr:to>
      <xdr:col>15</xdr:col>
      <xdr:colOff>1292635</xdr:colOff>
      <xdr:row>23</xdr:row>
      <xdr:rowOff>1120061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93" y="7809148"/>
          <a:ext cx="1267485" cy="10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108797</xdr:colOff>
      <xdr:row>14</xdr:row>
      <xdr:rowOff>45536</xdr:rowOff>
    </xdr:from>
    <xdr:to>
      <xdr:col>15</xdr:col>
      <xdr:colOff>1224797</xdr:colOff>
      <xdr:row>18</xdr:row>
      <xdr:rowOff>154329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8915" y="2723742"/>
          <a:ext cx="1116000" cy="881999"/>
        </a:xfrm>
        <a:prstGeom prst="rect">
          <a:avLst/>
        </a:prstGeom>
      </xdr:spPr>
    </xdr:pic>
    <xdr:clientData/>
  </xdr:twoCellAnchor>
  <xdr:twoCellAnchor editAs="oneCell">
    <xdr:from>
      <xdr:col>15</xdr:col>
      <xdr:colOff>118084</xdr:colOff>
      <xdr:row>19</xdr:row>
      <xdr:rowOff>45646</xdr:rowOff>
    </xdr:from>
    <xdr:to>
      <xdr:col>15</xdr:col>
      <xdr:colOff>1198084</xdr:colOff>
      <xdr:row>19</xdr:row>
      <xdr:rowOff>1116609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1127" y="3209603"/>
          <a:ext cx="1080000" cy="1070963"/>
        </a:xfrm>
        <a:prstGeom prst="rect">
          <a:avLst/>
        </a:prstGeom>
      </xdr:spPr>
    </xdr:pic>
    <xdr:clientData/>
  </xdr:twoCellAnchor>
  <xdr:twoCellAnchor editAs="oneCell">
    <xdr:from>
      <xdr:col>15</xdr:col>
      <xdr:colOff>31512</xdr:colOff>
      <xdr:row>21</xdr:row>
      <xdr:rowOff>186025</xdr:rowOff>
    </xdr:from>
    <xdr:to>
      <xdr:col>15</xdr:col>
      <xdr:colOff>1284734</xdr:colOff>
      <xdr:row>21</xdr:row>
      <xdr:rowOff>1033270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4555" y="5652547"/>
          <a:ext cx="1253222" cy="847245"/>
        </a:xfrm>
        <a:prstGeom prst="rect">
          <a:avLst/>
        </a:prstGeom>
      </xdr:spPr>
    </xdr:pic>
    <xdr:clientData/>
  </xdr:twoCellAnchor>
  <xdr:twoCellAnchor editAs="oneCell">
    <xdr:from>
      <xdr:col>15</xdr:col>
      <xdr:colOff>58025</xdr:colOff>
      <xdr:row>22</xdr:row>
      <xdr:rowOff>48386</xdr:rowOff>
    </xdr:from>
    <xdr:to>
      <xdr:col>15</xdr:col>
      <xdr:colOff>1261117</xdr:colOff>
      <xdr:row>22</xdr:row>
      <xdr:rowOff>1119350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068" y="6666190"/>
          <a:ext cx="1203092" cy="1070964"/>
        </a:xfrm>
        <a:prstGeom prst="rect">
          <a:avLst/>
        </a:prstGeom>
      </xdr:spPr>
    </xdr:pic>
    <xdr:clientData/>
  </xdr:twoCellAnchor>
  <xdr:twoCellAnchor editAs="oneCell">
    <xdr:from>
      <xdr:col>15</xdr:col>
      <xdr:colOff>23265</xdr:colOff>
      <xdr:row>27</xdr:row>
      <xdr:rowOff>360965</xdr:rowOff>
    </xdr:from>
    <xdr:to>
      <xdr:col>15</xdr:col>
      <xdr:colOff>1283265</xdr:colOff>
      <xdr:row>28</xdr:row>
      <xdr:rowOff>676377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8440" y="12752990"/>
          <a:ext cx="1260000" cy="1467936"/>
        </a:xfrm>
        <a:prstGeom prst="rect">
          <a:avLst/>
        </a:prstGeom>
      </xdr:spPr>
    </xdr:pic>
    <xdr:clientData/>
  </xdr:twoCellAnchor>
  <xdr:twoCellAnchor editAs="oneCell">
    <xdr:from>
      <xdr:col>15</xdr:col>
      <xdr:colOff>44337</xdr:colOff>
      <xdr:row>8</xdr:row>
      <xdr:rowOff>69717</xdr:rowOff>
    </xdr:from>
    <xdr:to>
      <xdr:col>15</xdr:col>
      <xdr:colOff>1268337</xdr:colOff>
      <xdr:row>13</xdr:row>
      <xdr:rowOff>37750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4455" y="1604923"/>
          <a:ext cx="1224000" cy="920533"/>
        </a:xfrm>
        <a:prstGeom prst="rect">
          <a:avLst/>
        </a:prstGeom>
      </xdr:spPr>
    </xdr:pic>
    <xdr:clientData/>
  </xdr:twoCellAnchor>
  <xdr:twoCellAnchor editAs="oneCell">
    <xdr:from>
      <xdr:col>15</xdr:col>
      <xdr:colOff>38412</xdr:colOff>
      <xdr:row>20</xdr:row>
      <xdr:rowOff>128757</xdr:rowOff>
    </xdr:from>
    <xdr:to>
      <xdr:col>15</xdr:col>
      <xdr:colOff>1291634</xdr:colOff>
      <xdr:row>20</xdr:row>
      <xdr:rowOff>1031758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1455" y="4443996"/>
          <a:ext cx="1253222" cy="903001"/>
        </a:xfrm>
        <a:prstGeom prst="rect">
          <a:avLst/>
        </a:prstGeom>
      </xdr:spPr>
    </xdr:pic>
    <xdr:clientData/>
  </xdr:twoCellAnchor>
  <xdr:twoCellAnchor editAs="oneCell">
    <xdr:from>
      <xdr:col>27</xdr:col>
      <xdr:colOff>117024</xdr:colOff>
      <xdr:row>31</xdr:row>
      <xdr:rowOff>5443</xdr:rowOff>
    </xdr:from>
    <xdr:to>
      <xdr:col>27</xdr:col>
      <xdr:colOff>1191649</xdr:colOff>
      <xdr:row>31</xdr:row>
      <xdr:rowOff>1085443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8738" y="17068800"/>
          <a:ext cx="1074625" cy="1080000"/>
        </a:xfrm>
        <a:prstGeom prst="rect">
          <a:avLst/>
        </a:prstGeom>
      </xdr:spPr>
    </xdr:pic>
    <xdr:clientData/>
  </xdr:twoCellAnchor>
  <xdr:twoCellAnchor editAs="oneCell">
    <xdr:from>
      <xdr:col>27</xdr:col>
      <xdr:colOff>69766</xdr:colOff>
      <xdr:row>35</xdr:row>
      <xdr:rowOff>453360</xdr:rowOff>
    </xdr:from>
    <xdr:to>
      <xdr:col>27</xdr:col>
      <xdr:colOff>1293766</xdr:colOff>
      <xdr:row>37</xdr:row>
      <xdr:rowOff>552802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254420" y="22941581"/>
          <a:ext cx="2385442" cy="1224000"/>
        </a:xfrm>
        <a:prstGeom prst="rect">
          <a:avLst/>
        </a:prstGeom>
      </xdr:spPr>
    </xdr:pic>
    <xdr:clientData/>
  </xdr:twoCellAnchor>
  <xdr:twoCellAnchor editAs="oneCell">
    <xdr:from>
      <xdr:col>27</xdr:col>
      <xdr:colOff>53712</xdr:colOff>
      <xdr:row>32</xdr:row>
      <xdr:rowOff>621812</xdr:rowOff>
    </xdr:from>
    <xdr:to>
      <xdr:col>27</xdr:col>
      <xdr:colOff>1277712</xdr:colOff>
      <xdr:row>33</xdr:row>
      <xdr:rowOff>487955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9087" y="19100312"/>
          <a:ext cx="1224000" cy="1009143"/>
        </a:xfrm>
        <a:prstGeom prst="rect">
          <a:avLst/>
        </a:prstGeom>
      </xdr:spPr>
    </xdr:pic>
    <xdr:clientData/>
  </xdr:twoCellAnchor>
  <xdr:twoCellAnchor editAs="oneCell">
    <xdr:from>
      <xdr:col>27</xdr:col>
      <xdr:colOff>32402</xdr:colOff>
      <xdr:row>30</xdr:row>
      <xdr:rowOff>98701</xdr:rowOff>
    </xdr:from>
    <xdr:to>
      <xdr:col>27</xdr:col>
      <xdr:colOff>1291811</xdr:colOff>
      <xdr:row>30</xdr:row>
      <xdr:rowOff>1083847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1556" y="15917528"/>
          <a:ext cx="1259409" cy="985146"/>
        </a:xfrm>
        <a:prstGeom prst="rect">
          <a:avLst/>
        </a:prstGeom>
      </xdr:spPr>
    </xdr:pic>
    <xdr:clientData/>
  </xdr:twoCellAnchor>
  <xdr:twoCellAnchor editAs="oneCell">
    <xdr:from>
      <xdr:col>27</xdr:col>
      <xdr:colOff>27258</xdr:colOff>
      <xdr:row>29</xdr:row>
      <xdr:rowOff>80564</xdr:rowOff>
    </xdr:from>
    <xdr:to>
      <xdr:col>27</xdr:col>
      <xdr:colOff>1251258</xdr:colOff>
      <xdr:row>29</xdr:row>
      <xdr:rowOff>1076982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4888" y="14757347"/>
          <a:ext cx="1224000" cy="996418"/>
        </a:xfrm>
        <a:prstGeom prst="rect">
          <a:avLst/>
        </a:prstGeom>
      </xdr:spPr>
    </xdr:pic>
    <xdr:clientData/>
  </xdr:twoCellAnchor>
  <xdr:twoCellAnchor editAs="oneCell">
    <xdr:from>
      <xdr:col>27</xdr:col>
      <xdr:colOff>31140</xdr:colOff>
      <xdr:row>21</xdr:row>
      <xdr:rowOff>1067899</xdr:rowOff>
    </xdr:from>
    <xdr:to>
      <xdr:col>27</xdr:col>
      <xdr:colOff>1291140</xdr:colOff>
      <xdr:row>22</xdr:row>
      <xdr:rowOff>966499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0294" y="6533784"/>
          <a:ext cx="1260000" cy="1048927"/>
        </a:xfrm>
        <a:prstGeom prst="rect">
          <a:avLst/>
        </a:prstGeom>
      </xdr:spPr>
    </xdr:pic>
    <xdr:clientData/>
  </xdr:twoCellAnchor>
  <xdr:twoCellAnchor editAs="oneCell">
    <xdr:from>
      <xdr:col>7</xdr:col>
      <xdr:colOff>33127</xdr:colOff>
      <xdr:row>40</xdr:row>
      <xdr:rowOff>411873</xdr:rowOff>
    </xdr:from>
    <xdr:to>
      <xdr:col>7</xdr:col>
      <xdr:colOff>1293127</xdr:colOff>
      <xdr:row>41</xdr:row>
      <xdr:rowOff>888451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366" y="27752764"/>
          <a:ext cx="1260000" cy="1627861"/>
        </a:xfrm>
        <a:prstGeom prst="rect">
          <a:avLst/>
        </a:prstGeom>
      </xdr:spPr>
    </xdr:pic>
    <xdr:clientData/>
  </xdr:twoCellAnchor>
  <xdr:twoCellAnchor editAs="oneCell">
    <xdr:from>
      <xdr:col>7</xdr:col>
      <xdr:colOff>29524</xdr:colOff>
      <xdr:row>35</xdr:row>
      <xdr:rowOff>52867</xdr:rowOff>
    </xdr:from>
    <xdr:to>
      <xdr:col>7</xdr:col>
      <xdr:colOff>1289524</xdr:colOff>
      <xdr:row>35</xdr:row>
      <xdr:rowOff>1041135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763" y="21637345"/>
          <a:ext cx="1260000" cy="988268"/>
        </a:xfrm>
        <a:prstGeom prst="rect">
          <a:avLst/>
        </a:prstGeom>
      </xdr:spPr>
    </xdr:pic>
    <xdr:clientData/>
  </xdr:twoCellAnchor>
  <xdr:twoCellAnchor editAs="oneCell">
    <xdr:from>
      <xdr:col>7</xdr:col>
      <xdr:colOff>31191</xdr:colOff>
      <xdr:row>27</xdr:row>
      <xdr:rowOff>1044681</xdr:rowOff>
    </xdr:from>
    <xdr:to>
      <xdr:col>7</xdr:col>
      <xdr:colOff>1291191</xdr:colOff>
      <xdr:row>28</xdr:row>
      <xdr:rowOff>1130461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430" y="13418898"/>
          <a:ext cx="1260000" cy="1237062"/>
        </a:xfrm>
        <a:prstGeom prst="rect">
          <a:avLst/>
        </a:prstGeom>
      </xdr:spPr>
    </xdr:pic>
    <xdr:clientData/>
  </xdr:twoCellAnchor>
  <xdr:twoCellAnchor editAs="oneCell">
    <xdr:from>
      <xdr:col>7</xdr:col>
      <xdr:colOff>29282</xdr:colOff>
      <xdr:row>19</xdr:row>
      <xdr:rowOff>937070</xdr:rowOff>
    </xdr:from>
    <xdr:to>
      <xdr:col>7</xdr:col>
      <xdr:colOff>1289282</xdr:colOff>
      <xdr:row>20</xdr:row>
      <xdr:rowOff>1022851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521" y="4101027"/>
          <a:ext cx="1260000" cy="1237062"/>
        </a:xfrm>
        <a:prstGeom prst="rect">
          <a:avLst/>
        </a:prstGeom>
      </xdr:spPr>
    </xdr:pic>
    <xdr:clientData/>
  </xdr:twoCellAnchor>
  <xdr:twoCellAnchor editAs="oneCell">
    <xdr:from>
      <xdr:col>7</xdr:col>
      <xdr:colOff>29947</xdr:colOff>
      <xdr:row>46</xdr:row>
      <xdr:rowOff>1066308</xdr:rowOff>
    </xdr:from>
    <xdr:to>
      <xdr:col>7</xdr:col>
      <xdr:colOff>1289947</xdr:colOff>
      <xdr:row>48</xdr:row>
      <xdr:rowOff>28409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186" y="35314895"/>
          <a:ext cx="1260000" cy="1264666"/>
        </a:xfrm>
        <a:prstGeom prst="rect">
          <a:avLst/>
        </a:prstGeom>
      </xdr:spPr>
    </xdr:pic>
    <xdr:clientData/>
  </xdr:twoCellAnchor>
  <xdr:twoCellAnchor editAs="oneCell">
    <xdr:from>
      <xdr:col>23</xdr:col>
      <xdr:colOff>86590</xdr:colOff>
      <xdr:row>47</xdr:row>
      <xdr:rowOff>49698</xdr:rowOff>
    </xdr:from>
    <xdr:to>
      <xdr:col>23</xdr:col>
      <xdr:colOff>1242190</xdr:colOff>
      <xdr:row>47</xdr:row>
      <xdr:rowOff>1120663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7981" y="35449568"/>
          <a:ext cx="1155600" cy="1070965"/>
        </a:xfrm>
        <a:prstGeom prst="rect">
          <a:avLst/>
        </a:prstGeom>
      </xdr:spPr>
    </xdr:pic>
    <xdr:clientData/>
  </xdr:twoCellAnchor>
  <xdr:twoCellAnchor editAs="oneCell">
    <xdr:from>
      <xdr:col>19</xdr:col>
      <xdr:colOff>250312</xdr:colOff>
      <xdr:row>14</xdr:row>
      <xdr:rowOff>41909</xdr:rowOff>
    </xdr:from>
    <xdr:to>
      <xdr:col>19</xdr:col>
      <xdr:colOff>1086025</xdr:colOff>
      <xdr:row>18</xdr:row>
      <xdr:rowOff>172582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0889" y="2716236"/>
          <a:ext cx="835713" cy="90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237999</xdr:colOff>
      <xdr:row>19</xdr:row>
      <xdr:rowOff>39966</xdr:rowOff>
    </xdr:from>
    <xdr:to>
      <xdr:col>19</xdr:col>
      <xdr:colOff>1097090</xdr:colOff>
      <xdr:row>19</xdr:row>
      <xdr:rowOff>1110930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238" y="3203923"/>
          <a:ext cx="859091" cy="1070964"/>
        </a:xfrm>
        <a:prstGeom prst="rect">
          <a:avLst/>
        </a:prstGeom>
      </xdr:spPr>
    </xdr:pic>
    <xdr:clientData/>
  </xdr:twoCellAnchor>
  <xdr:twoCellAnchor editAs="oneCell">
    <xdr:from>
      <xdr:col>19</xdr:col>
      <xdr:colOff>312373</xdr:colOff>
      <xdr:row>8</xdr:row>
      <xdr:rowOff>42368</xdr:rowOff>
    </xdr:from>
    <xdr:to>
      <xdr:col>19</xdr:col>
      <xdr:colOff>985573</xdr:colOff>
      <xdr:row>13</xdr:row>
      <xdr:rowOff>169868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2950" y="1573695"/>
          <a:ext cx="673200" cy="108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28403</xdr:colOff>
      <xdr:row>22</xdr:row>
      <xdr:rowOff>62298</xdr:rowOff>
    </xdr:from>
    <xdr:to>
      <xdr:col>19</xdr:col>
      <xdr:colOff>1288403</xdr:colOff>
      <xdr:row>22</xdr:row>
      <xdr:rowOff>806569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2642" y="6680102"/>
          <a:ext cx="1260000" cy="744271"/>
        </a:xfrm>
        <a:prstGeom prst="rect">
          <a:avLst/>
        </a:prstGeom>
      </xdr:spPr>
    </xdr:pic>
    <xdr:clientData/>
  </xdr:twoCellAnchor>
  <xdr:twoCellAnchor editAs="oneCell">
    <xdr:from>
      <xdr:col>19</xdr:col>
      <xdr:colOff>21677</xdr:colOff>
      <xdr:row>20</xdr:row>
      <xdr:rowOff>305559</xdr:rowOff>
    </xdr:from>
    <xdr:to>
      <xdr:col>19</xdr:col>
      <xdr:colOff>1281677</xdr:colOff>
      <xdr:row>20</xdr:row>
      <xdr:rowOff>880230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5916" y="4620798"/>
          <a:ext cx="1260000" cy="574671"/>
        </a:xfrm>
        <a:prstGeom prst="rect">
          <a:avLst/>
        </a:prstGeom>
      </xdr:spPr>
    </xdr:pic>
    <xdr:clientData/>
  </xdr:twoCellAnchor>
  <xdr:twoCellAnchor editAs="oneCell">
    <xdr:from>
      <xdr:col>19</xdr:col>
      <xdr:colOff>102403</xdr:colOff>
      <xdr:row>21</xdr:row>
      <xdr:rowOff>38402</xdr:rowOff>
    </xdr:from>
    <xdr:to>
      <xdr:col>19</xdr:col>
      <xdr:colOff>1211992</xdr:colOff>
      <xdr:row>21</xdr:row>
      <xdr:rowOff>1109366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6642" y="5504924"/>
          <a:ext cx="1109589" cy="1070964"/>
        </a:xfrm>
        <a:prstGeom prst="rect">
          <a:avLst/>
        </a:prstGeom>
      </xdr:spPr>
    </xdr:pic>
    <xdr:clientData/>
  </xdr:twoCellAnchor>
  <xdr:twoCellAnchor editAs="oneCell">
    <xdr:from>
      <xdr:col>19</xdr:col>
      <xdr:colOff>33130</xdr:colOff>
      <xdr:row>23</xdr:row>
      <xdr:rowOff>165659</xdr:rowOff>
    </xdr:from>
    <xdr:to>
      <xdr:col>19</xdr:col>
      <xdr:colOff>1293130</xdr:colOff>
      <xdr:row>23</xdr:row>
      <xdr:rowOff>938337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7369" y="7934746"/>
          <a:ext cx="1260000" cy="772678"/>
        </a:xfrm>
        <a:prstGeom prst="rect">
          <a:avLst/>
        </a:prstGeom>
      </xdr:spPr>
    </xdr:pic>
    <xdr:clientData/>
  </xdr:twoCellAnchor>
  <xdr:twoCellAnchor editAs="oneCell">
    <xdr:from>
      <xdr:col>19</xdr:col>
      <xdr:colOff>30136</xdr:colOff>
      <xdr:row>24</xdr:row>
      <xdr:rowOff>132524</xdr:rowOff>
    </xdr:from>
    <xdr:to>
      <xdr:col>19</xdr:col>
      <xdr:colOff>1290136</xdr:colOff>
      <xdr:row>24</xdr:row>
      <xdr:rowOff>1056407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4375" y="9052894"/>
          <a:ext cx="1260000" cy="923883"/>
        </a:xfrm>
        <a:prstGeom prst="rect">
          <a:avLst/>
        </a:prstGeom>
      </xdr:spPr>
    </xdr:pic>
    <xdr:clientData/>
  </xdr:twoCellAnchor>
  <xdr:twoCellAnchor editAs="oneCell">
    <xdr:from>
      <xdr:col>19</xdr:col>
      <xdr:colOff>34637</xdr:colOff>
      <xdr:row>25</xdr:row>
      <xdr:rowOff>286109</xdr:rowOff>
    </xdr:from>
    <xdr:to>
      <xdr:col>19</xdr:col>
      <xdr:colOff>1294637</xdr:colOff>
      <xdr:row>25</xdr:row>
      <xdr:rowOff>905527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8876" y="10357761"/>
          <a:ext cx="1260000" cy="619418"/>
        </a:xfrm>
        <a:prstGeom prst="rect">
          <a:avLst/>
        </a:prstGeom>
      </xdr:spPr>
    </xdr:pic>
    <xdr:clientData/>
  </xdr:twoCellAnchor>
  <xdr:twoCellAnchor editAs="oneCell">
    <xdr:from>
      <xdr:col>19</xdr:col>
      <xdr:colOff>35389</xdr:colOff>
      <xdr:row>29</xdr:row>
      <xdr:rowOff>73791</xdr:rowOff>
    </xdr:from>
    <xdr:to>
      <xdr:col>19</xdr:col>
      <xdr:colOff>1295389</xdr:colOff>
      <xdr:row>29</xdr:row>
      <xdr:rowOff>1107200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9628" y="14750574"/>
          <a:ext cx="1260000" cy="1033409"/>
        </a:xfrm>
        <a:prstGeom prst="rect">
          <a:avLst/>
        </a:prstGeom>
      </xdr:spPr>
    </xdr:pic>
    <xdr:clientData/>
  </xdr:twoCellAnchor>
  <xdr:twoCellAnchor editAs="oneCell">
    <xdr:from>
      <xdr:col>19</xdr:col>
      <xdr:colOff>122142</xdr:colOff>
      <xdr:row>26</xdr:row>
      <xdr:rowOff>55125</xdr:rowOff>
    </xdr:from>
    <xdr:to>
      <xdr:col>19</xdr:col>
      <xdr:colOff>1202142</xdr:colOff>
      <xdr:row>26</xdr:row>
      <xdr:rowOff>1135125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6381" y="1127806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22909</xdr:colOff>
      <xdr:row>28</xdr:row>
      <xdr:rowOff>109504</xdr:rowOff>
    </xdr:from>
    <xdr:to>
      <xdr:col>19</xdr:col>
      <xdr:colOff>1282909</xdr:colOff>
      <xdr:row>28</xdr:row>
      <xdr:rowOff>966274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7148" y="13635004"/>
          <a:ext cx="1260000" cy="856770"/>
        </a:xfrm>
        <a:prstGeom prst="rect">
          <a:avLst/>
        </a:prstGeom>
      </xdr:spPr>
    </xdr:pic>
    <xdr:clientData/>
  </xdr:twoCellAnchor>
  <xdr:twoCellAnchor editAs="oneCell">
    <xdr:from>
      <xdr:col>19</xdr:col>
      <xdr:colOff>35116</xdr:colOff>
      <xdr:row>27</xdr:row>
      <xdr:rowOff>129992</xdr:rowOff>
    </xdr:from>
    <xdr:to>
      <xdr:col>19</xdr:col>
      <xdr:colOff>1295116</xdr:colOff>
      <xdr:row>27</xdr:row>
      <xdr:rowOff>1093622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9355" y="12504209"/>
          <a:ext cx="1260000" cy="963630"/>
        </a:xfrm>
        <a:prstGeom prst="rect">
          <a:avLst/>
        </a:prstGeom>
      </xdr:spPr>
    </xdr:pic>
    <xdr:clientData/>
  </xdr:twoCellAnchor>
  <xdr:twoCellAnchor editAs="oneCell">
    <xdr:from>
      <xdr:col>19</xdr:col>
      <xdr:colOff>21724</xdr:colOff>
      <xdr:row>30</xdr:row>
      <xdr:rowOff>178340</xdr:rowOff>
    </xdr:from>
    <xdr:to>
      <xdr:col>19</xdr:col>
      <xdr:colOff>1281724</xdr:colOff>
      <xdr:row>30</xdr:row>
      <xdr:rowOff>974931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5963" y="16006405"/>
          <a:ext cx="1260000" cy="796591"/>
        </a:xfrm>
        <a:prstGeom prst="rect">
          <a:avLst/>
        </a:prstGeom>
      </xdr:spPr>
    </xdr:pic>
    <xdr:clientData/>
  </xdr:twoCellAnchor>
  <xdr:twoCellAnchor editAs="oneCell">
    <xdr:from>
      <xdr:col>19</xdr:col>
      <xdr:colOff>35390</xdr:colOff>
      <xdr:row>31</xdr:row>
      <xdr:rowOff>149845</xdr:rowOff>
    </xdr:from>
    <xdr:to>
      <xdr:col>19</xdr:col>
      <xdr:colOff>1295390</xdr:colOff>
      <xdr:row>31</xdr:row>
      <xdr:rowOff>1025947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9629" y="17129193"/>
          <a:ext cx="1260000" cy="876102"/>
        </a:xfrm>
        <a:prstGeom prst="rect">
          <a:avLst/>
        </a:prstGeom>
      </xdr:spPr>
    </xdr:pic>
    <xdr:clientData/>
  </xdr:twoCellAnchor>
  <xdr:twoCellAnchor editAs="oneCell">
    <xdr:from>
      <xdr:col>19</xdr:col>
      <xdr:colOff>28021</xdr:colOff>
      <xdr:row>32</xdr:row>
      <xdr:rowOff>162804</xdr:rowOff>
    </xdr:from>
    <xdr:to>
      <xdr:col>19</xdr:col>
      <xdr:colOff>1288021</xdr:colOff>
      <xdr:row>32</xdr:row>
      <xdr:rowOff>1022168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2260" y="18293434"/>
          <a:ext cx="1260000" cy="859364"/>
        </a:xfrm>
        <a:prstGeom prst="rect">
          <a:avLst/>
        </a:prstGeom>
      </xdr:spPr>
    </xdr:pic>
    <xdr:clientData/>
  </xdr:twoCellAnchor>
  <xdr:twoCellAnchor editAs="oneCell">
    <xdr:from>
      <xdr:col>23</xdr:col>
      <xdr:colOff>39747</xdr:colOff>
      <xdr:row>15</xdr:row>
      <xdr:rowOff>13057</xdr:rowOff>
    </xdr:from>
    <xdr:to>
      <xdr:col>23</xdr:col>
      <xdr:colOff>1299747</xdr:colOff>
      <xdr:row>19</xdr:row>
      <xdr:rowOff>880432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66435" y="2870557"/>
          <a:ext cx="1260000" cy="1629375"/>
        </a:xfrm>
        <a:prstGeom prst="rect">
          <a:avLst/>
        </a:prstGeom>
      </xdr:spPr>
    </xdr:pic>
    <xdr:clientData/>
  </xdr:twoCellAnchor>
  <xdr:twoCellAnchor editAs="oneCell">
    <xdr:from>
      <xdr:col>23</xdr:col>
      <xdr:colOff>36896</xdr:colOff>
      <xdr:row>23</xdr:row>
      <xdr:rowOff>274236</xdr:rowOff>
    </xdr:from>
    <xdr:to>
      <xdr:col>23</xdr:col>
      <xdr:colOff>1296896</xdr:colOff>
      <xdr:row>24</xdr:row>
      <xdr:rowOff>456896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8287" y="8043323"/>
          <a:ext cx="1260000" cy="1333943"/>
        </a:xfrm>
        <a:prstGeom prst="rect">
          <a:avLst/>
        </a:prstGeom>
      </xdr:spPr>
    </xdr:pic>
    <xdr:clientData/>
  </xdr:twoCellAnchor>
  <xdr:twoCellAnchor editAs="oneCell">
    <xdr:from>
      <xdr:col>23</xdr:col>
      <xdr:colOff>106761</xdr:colOff>
      <xdr:row>48</xdr:row>
      <xdr:rowOff>43671</xdr:rowOff>
    </xdr:from>
    <xdr:to>
      <xdr:col>23</xdr:col>
      <xdr:colOff>1224856</xdr:colOff>
      <xdr:row>48</xdr:row>
      <xdr:rowOff>1123671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8152" y="36594823"/>
          <a:ext cx="1118095" cy="108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32378</xdr:colOff>
      <xdr:row>50</xdr:row>
      <xdr:rowOff>278005</xdr:rowOff>
    </xdr:from>
    <xdr:to>
      <xdr:col>23</xdr:col>
      <xdr:colOff>1292378</xdr:colOff>
      <xdr:row>50</xdr:row>
      <xdr:rowOff>849205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3769" y="39131722"/>
          <a:ext cx="1260000" cy="571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30071</xdr:colOff>
      <xdr:row>42</xdr:row>
      <xdr:rowOff>29370</xdr:rowOff>
    </xdr:from>
    <xdr:to>
      <xdr:col>23</xdr:col>
      <xdr:colOff>1290071</xdr:colOff>
      <xdr:row>43</xdr:row>
      <xdr:rowOff>131043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1462" y="29672827"/>
          <a:ext cx="1260000" cy="1252955"/>
        </a:xfrm>
        <a:prstGeom prst="rect">
          <a:avLst/>
        </a:prstGeom>
      </xdr:spPr>
    </xdr:pic>
    <xdr:clientData/>
  </xdr:twoCellAnchor>
  <xdr:twoCellAnchor editAs="oneCell">
    <xdr:from>
      <xdr:col>23</xdr:col>
      <xdr:colOff>36892</xdr:colOff>
      <xdr:row>45</xdr:row>
      <xdr:rowOff>295211</xdr:rowOff>
    </xdr:from>
    <xdr:to>
      <xdr:col>23</xdr:col>
      <xdr:colOff>1296892</xdr:colOff>
      <xdr:row>45</xdr:row>
      <xdr:rowOff>1024066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8283" y="33392515"/>
          <a:ext cx="1260000" cy="728855"/>
        </a:xfrm>
        <a:prstGeom prst="rect">
          <a:avLst/>
        </a:prstGeom>
      </xdr:spPr>
    </xdr:pic>
    <xdr:clientData/>
  </xdr:twoCellAnchor>
  <xdr:twoCellAnchor editAs="oneCell">
    <xdr:from>
      <xdr:col>23</xdr:col>
      <xdr:colOff>236863</xdr:colOff>
      <xdr:row>54</xdr:row>
      <xdr:rowOff>31465</xdr:rowOff>
    </xdr:from>
    <xdr:to>
      <xdr:col>23</xdr:col>
      <xdr:colOff>1075663</xdr:colOff>
      <xdr:row>54</xdr:row>
      <xdr:rowOff>1111465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8254" y="43490313"/>
          <a:ext cx="838800" cy="108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48031</xdr:colOff>
      <xdr:row>53</xdr:row>
      <xdr:rowOff>33884</xdr:rowOff>
    </xdr:from>
    <xdr:to>
      <xdr:col>23</xdr:col>
      <xdr:colOff>1303284</xdr:colOff>
      <xdr:row>53</xdr:row>
      <xdr:rowOff>1113884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9422" y="42341449"/>
          <a:ext cx="1255253" cy="108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265042</xdr:colOff>
      <xdr:row>52</xdr:row>
      <xdr:rowOff>49102</xdr:rowOff>
    </xdr:from>
    <xdr:to>
      <xdr:col>23</xdr:col>
      <xdr:colOff>1089442</xdr:colOff>
      <xdr:row>52</xdr:row>
      <xdr:rowOff>1120066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6433" y="41205385"/>
          <a:ext cx="824400" cy="1070964"/>
        </a:xfrm>
        <a:prstGeom prst="rect">
          <a:avLst/>
        </a:prstGeom>
      </xdr:spPr>
    </xdr:pic>
    <xdr:clientData/>
  </xdr:twoCellAnchor>
  <xdr:twoCellAnchor editAs="oneCell">
    <xdr:from>
      <xdr:col>23</xdr:col>
      <xdr:colOff>248641</xdr:colOff>
      <xdr:row>51</xdr:row>
      <xdr:rowOff>37969</xdr:rowOff>
    </xdr:from>
    <xdr:to>
      <xdr:col>23</xdr:col>
      <xdr:colOff>1099550</xdr:colOff>
      <xdr:row>51</xdr:row>
      <xdr:rowOff>1108934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0032" y="40042969"/>
          <a:ext cx="850909" cy="1070965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0</xdr:row>
      <xdr:rowOff>66675</xdr:rowOff>
    </xdr:from>
    <xdr:to>
      <xdr:col>6</xdr:col>
      <xdr:colOff>1241385</xdr:colOff>
      <xdr:row>3</xdr:row>
      <xdr:rowOff>81825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66675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6</xdr:col>
      <xdr:colOff>1409701</xdr:colOff>
      <xdr:row>0</xdr:row>
      <xdr:rowOff>123827</xdr:rowOff>
    </xdr:from>
    <xdr:to>
      <xdr:col>8</xdr:col>
      <xdr:colOff>7500</xdr:colOff>
      <xdr:row>2</xdr:row>
      <xdr:rowOff>179328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123827"/>
          <a:ext cx="1931550" cy="4365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538268</xdr:colOff>
      <xdr:row>50</xdr:row>
      <xdr:rowOff>540000</xdr:rowOff>
    </xdr:to>
    <xdr:pic>
      <xdr:nvPicPr>
        <xdr:cNvPr id="2" name="Рисунок 1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313" y="390525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11</xdr:col>
      <xdr:colOff>538268</xdr:colOff>
      <xdr:row>39</xdr:row>
      <xdr:rowOff>540000</xdr:rowOff>
    </xdr:to>
    <xdr:pic>
      <xdr:nvPicPr>
        <xdr:cNvPr id="62" name="Рисунок 61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264795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538268</xdr:colOff>
      <xdr:row>33</xdr:row>
      <xdr:rowOff>540000</xdr:rowOff>
    </xdr:to>
    <xdr:pic>
      <xdr:nvPicPr>
        <xdr:cNvPr id="63" name="Рисунок 62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6215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</xdr:row>
      <xdr:rowOff>0</xdr:rowOff>
    </xdr:from>
    <xdr:to>
      <xdr:col>19</xdr:col>
      <xdr:colOff>538268</xdr:colOff>
      <xdr:row>42</xdr:row>
      <xdr:rowOff>540000</xdr:rowOff>
    </xdr:to>
    <xdr:pic>
      <xdr:nvPicPr>
        <xdr:cNvPr id="64" name="Рисунок 63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1300" y="299085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62</xdr:row>
      <xdr:rowOff>0</xdr:rowOff>
    </xdr:from>
    <xdr:to>
      <xdr:col>23</xdr:col>
      <xdr:colOff>538268</xdr:colOff>
      <xdr:row>62</xdr:row>
      <xdr:rowOff>540000</xdr:rowOff>
    </xdr:to>
    <xdr:pic>
      <xdr:nvPicPr>
        <xdr:cNvPr id="65" name="Рисунок 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200" y="527685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51</xdr:row>
      <xdr:rowOff>0</xdr:rowOff>
    </xdr:from>
    <xdr:to>
      <xdr:col>27</xdr:col>
      <xdr:colOff>538268</xdr:colOff>
      <xdr:row>51</xdr:row>
      <xdr:rowOff>540000</xdr:rowOff>
    </xdr:to>
    <xdr:pic>
      <xdr:nvPicPr>
        <xdr:cNvPr id="92" name="Рисунок 91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17700" y="40195500"/>
          <a:ext cx="538268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23681</xdr:colOff>
      <xdr:row>15</xdr:row>
      <xdr:rowOff>351711</xdr:rowOff>
    </xdr:from>
    <xdr:to>
      <xdr:col>6</xdr:col>
      <xdr:colOff>1283681</xdr:colOff>
      <xdr:row>16</xdr:row>
      <xdr:rowOff>44201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563" y="3534182"/>
          <a:ext cx="1260000" cy="84669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26573</xdr:colOff>
      <xdr:row>20</xdr:row>
      <xdr:rowOff>673038</xdr:rowOff>
    </xdr:from>
    <xdr:to>
      <xdr:col>10</xdr:col>
      <xdr:colOff>1286573</xdr:colOff>
      <xdr:row>22</xdr:row>
      <xdr:rowOff>772595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477658" y="10171999"/>
          <a:ext cx="2402875" cy="12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28700</xdr:colOff>
      <xdr:row>15</xdr:row>
      <xdr:rowOff>66800</xdr:rowOff>
    </xdr:from>
    <xdr:to>
      <xdr:col>10</xdr:col>
      <xdr:colOff>1288700</xdr:colOff>
      <xdr:row>16</xdr:row>
      <xdr:rowOff>749365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55197" y="3537656"/>
          <a:ext cx="1836770" cy="1260000"/>
        </a:xfrm>
        <a:prstGeom prst="rect">
          <a:avLst/>
        </a:prstGeom>
      </xdr:spPr>
    </xdr:pic>
    <xdr:clientData/>
  </xdr:twoCellAnchor>
  <xdr:twoCellAnchor editAs="oneCell">
    <xdr:from>
      <xdr:col>38</xdr:col>
      <xdr:colOff>146662</xdr:colOff>
      <xdr:row>14</xdr:row>
      <xdr:rowOff>34089</xdr:rowOff>
    </xdr:from>
    <xdr:to>
      <xdr:col>38</xdr:col>
      <xdr:colOff>1235393</xdr:colOff>
      <xdr:row>14</xdr:row>
      <xdr:rowOff>1114089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0230" y="2051657"/>
          <a:ext cx="1088731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32556</xdr:colOff>
      <xdr:row>29</xdr:row>
      <xdr:rowOff>62864</xdr:rowOff>
    </xdr:from>
    <xdr:to>
      <xdr:col>18</xdr:col>
      <xdr:colOff>1292556</xdr:colOff>
      <xdr:row>29</xdr:row>
      <xdr:rowOff>1081370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8397" y="19355319"/>
          <a:ext cx="1260000" cy="1018506"/>
        </a:xfrm>
        <a:prstGeom prst="rect">
          <a:avLst/>
        </a:prstGeom>
      </xdr:spPr>
    </xdr:pic>
    <xdr:clientData/>
  </xdr:twoCellAnchor>
  <xdr:twoCellAnchor editAs="oneCell">
    <xdr:from>
      <xdr:col>26</xdr:col>
      <xdr:colOff>38817</xdr:colOff>
      <xdr:row>8</xdr:row>
      <xdr:rowOff>41416</xdr:rowOff>
    </xdr:from>
    <xdr:to>
      <xdr:col>26</xdr:col>
      <xdr:colOff>1298817</xdr:colOff>
      <xdr:row>13</xdr:row>
      <xdr:rowOff>80461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5092" y="1565416"/>
          <a:ext cx="1260000" cy="1010595"/>
        </a:xfrm>
        <a:prstGeom prst="rect">
          <a:avLst/>
        </a:prstGeom>
      </xdr:spPr>
    </xdr:pic>
    <xdr:clientData/>
  </xdr:twoCellAnchor>
  <xdr:twoCellAnchor editAs="oneCell">
    <xdr:from>
      <xdr:col>26</xdr:col>
      <xdr:colOff>42477</xdr:colOff>
      <xdr:row>14</xdr:row>
      <xdr:rowOff>25163</xdr:rowOff>
    </xdr:from>
    <xdr:to>
      <xdr:col>26</xdr:col>
      <xdr:colOff>1302477</xdr:colOff>
      <xdr:row>14</xdr:row>
      <xdr:rowOff>888723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8752" y="3873263"/>
          <a:ext cx="1260000" cy="863560"/>
        </a:xfrm>
        <a:prstGeom prst="rect">
          <a:avLst/>
        </a:prstGeom>
      </xdr:spPr>
    </xdr:pic>
    <xdr:clientData/>
  </xdr:twoCellAnchor>
  <xdr:twoCellAnchor editAs="oneCell">
    <xdr:from>
      <xdr:col>26</xdr:col>
      <xdr:colOff>53933</xdr:colOff>
      <xdr:row>15</xdr:row>
      <xdr:rowOff>36617</xdr:rowOff>
    </xdr:from>
    <xdr:to>
      <xdr:col>26</xdr:col>
      <xdr:colOff>1313933</xdr:colOff>
      <xdr:row>15</xdr:row>
      <xdr:rowOff>904434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8956" y="3205844"/>
          <a:ext cx="1260000" cy="867817"/>
        </a:xfrm>
        <a:prstGeom prst="rect">
          <a:avLst/>
        </a:prstGeom>
      </xdr:spPr>
    </xdr:pic>
    <xdr:clientData/>
  </xdr:twoCellAnchor>
  <xdr:twoCellAnchor editAs="oneCell">
    <xdr:from>
      <xdr:col>26</xdr:col>
      <xdr:colOff>238569</xdr:colOff>
      <xdr:row>16</xdr:row>
      <xdr:rowOff>56726</xdr:rowOff>
    </xdr:from>
    <xdr:to>
      <xdr:col>26</xdr:col>
      <xdr:colOff>1174569</xdr:colOff>
      <xdr:row>16</xdr:row>
      <xdr:rowOff>1117482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3592" y="4377612"/>
          <a:ext cx="936000" cy="1060756"/>
        </a:xfrm>
        <a:prstGeom prst="rect">
          <a:avLst/>
        </a:prstGeom>
      </xdr:spPr>
    </xdr:pic>
    <xdr:clientData/>
  </xdr:twoCellAnchor>
  <xdr:twoCellAnchor editAs="oneCell">
    <xdr:from>
      <xdr:col>26</xdr:col>
      <xdr:colOff>59523</xdr:colOff>
      <xdr:row>17</xdr:row>
      <xdr:rowOff>33547</xdr:rowOff>
    </xdr:from>
    <xdr:to>
      <xdr:col>26</xdr:col>
      <xdr:colOff>1319523</xdr:colOff>
      <xdr:row>17</xdr:row>
      <xdr:rowOff>1077840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84546" y="5506092"/>
          <a:ext cx="1260000" cy="1044293"/>
        </a:xfrm>
        <a:prstGeom prst="rect">
          <a:avLst/>
        </a:prstGeom>
      </xdr:spPr>
    </xdr:pic>
    <xdr:clientData/>
  </xdr:twoCellAnchor>
  <xdr:twoCellAnchor editAs="oneCell">
    <xdr:from>
      <xdr:col>14</xdr:col>
      <xdr:colOff>114274</xdr:colOff>
      <xdr:row>14</xdr:row>
      <xdr:rowOff>45000</xdr:rowOff>
    </xdr:from>
    <xdr:to>
      <xdr:col>14</xdr:col>
      <xdr:colOff>1194274</xdr:colOff>
      <xdr:row>14</xdr:row>
      <xdr:rowOff>1125000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138" y="208854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34</xdr:col>
      <xdr:colOff>54921</xdr:colOff>
      <xdr:row>17</xdr:row>
      <xdr:rowOff>176150</xdr:rowOff>
    </xdr:from>
    <xdr:to>
      <xdr:col>34</xdr:col>
      <xdr:colOff>1314921</xdr:colOff>
      <xdr:row>17</xdr:row>
      <xdr:rowOff>919895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8398" y="5648695"/>
          <a:ext cx="1260000" cy="743745"/>
        </a:xfrm>
        <a:prstGeom prst="rect">
          <a:avLst/>
        </a:prstGeom>
      </xdr:spPr>
    </xdr:pic>
    <xdr:clientData/>
  </xdr:twoCellAnchor>
  <xdr:twoCellAnchor editAs="oneCell">
    <xdr:from>
      <xdr:col>18</xdr:col>
      <xdr:colOff>157927</xdr:colOff>
      <xdr:row>27</xdr:row>
      <xdr:rowOff>21546</xdr:rowOff>
    </xdr:from>
    <xdr:to>
      <xdr:col>18</xdr:col>
      <xdr:colOff>1225715</xdr:colOff>
      <xdr:row>27</xdr:row>
      <xdr:rowOff>1084228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6240" y="16880796"/>
          <a:ext cx="1067788" cy="1062682"/>
        </a:xfrm>
        <a:prstGeom prst="rect">
          <a:avLst/>
        </a:prstGeom>
      </xdr:spPr>
    </xdr:pic>
    <xdr:clientData/>
  </xdr:twoCellAnchor>
  <xdr:twoCellAnchor editAs="oneCell">
    <xdr:from>
      <xdr:col>22</xdr:col>
      <xdr:colOff>41316</xdr:colOff>
      <xdr:row>13</xdr:row>
      <xdr:rowOff>900547</xdr:rowOff>
    </xdr:from>
    <xdr:to>
      <xdr:col>22</xdr:col>
      <xdr:colOff>1301316</xdr:colOff>
      <xdr:row>16</xdr:row>
      <xdr:rowOff>262054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337694" y="2420873"/>
          <a:ext cx="2568834" cy="126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115570</xdr:colOff>
      <xdr:row>17</xdr:row>
      <xdr:rowOff>1051090</xdr:rowOff>
    </xdr:from>
    <xdr:to>
      <xdr:col>22</xdr:col>
      <xdr:colOff>1303570</xdr:colOff>
      <xdr:row>20</xdr:row>
      <xdr:rowOff>843093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036874" y="7553126"/>
          <a:ext cx="3246981" cy="1188000"/>
        </a:xfrm>
        <a:prstGeom prst="rect">
          <a:avLst/>
        </a:prstGeom>
      </xdr:spPr>
    </xdr:pic>
    <xdr:clientData/>
  </xdr:twoCellAnchor>
  <xdr:twoCellAnchor editAs="oneCell">
    <xdr:from>
      <xdr:col>38</xdr:col>
      <xdr:colOff>62815</xdr:colOff>
      <xdr:row>8</xdr:row>
      <xdr:rowOff>77066</xdr:rowOff>
    </xdr:from>
    <xdr:to>
      <xdr:col>38</xdr:col>
      <xdr:colOff>1322815</xdr:colOff>
      <xdr:row>13</xdr:row>
      <xdr:rowOff>49062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72715" y="1601066"/>
          <a:ext cx="1260000" cy="943546"/>
        </a:xfrm>
        <a:prstGeom prst="rect">
          <a:avLst/>
        </a:prstGeom>
      </xdr:spPr>
    </xdr:pic>
    <xdr:clientData/>
  </xdr:twoCellAnchor>
  <xdr:twoCellAnchor editAs="oneCell">
    <xdr:from>
      <xdr:col>38</xdr:col>
      <xdr:colOff>216478</xdr:colOff>
      <xdr:row>16</xdr:row>
      <xdr:rowOff>40225</xdr:rowOff>
    </xdr:from>
    <xdr:to>
      <xdr:col>38</xdr:col>
      <xdr:colOff>1305207</xdr:colOff>
      <xdr:row>16</xdr:row>
      <xdr:rowOff>1120225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0046" y="4361111"/>
          <a:ext cx="1088729" cy="1080000"/>
        </a:xfrm>
        <a:prstGeom prst="rect">
          <a:avLst/>
        </a:prstGeom>
      </xdr:spPr>
    </xdr:pic>
    <xdr:clientData/>
  </xdr:twoCellAnchor>
  <xdr:twoCellAnchor editAs="oneCell">
    <xdr:from>
      <xdr:col>38</xdr:col>
      <xdr:colOff>72068</xdr:colOff>
      <xdr:row>15</xdr:row>
      <xdr:rowOff>77662</xdr:rowOff>
    </xdr:from>
    <xdr:to>
      <xdr:col>38</xdr:col>
      <xdr:colOff>1332068</xdr:colOff>
      <xdr:row>15</xdr:row>
      <xdr:rowOff>1013598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5636" y="3246889"/>
          <a:ext cx="1260000" cy="935936"/>
        </a:xfrm>
        <a:prstGeom prst="rect">
          <a:avLst/>
        </a:prstGeom>
      </xdr:spPr>
    </xdr:pic>
    <xdr:clientData/>
  </xdr:twoCellAnchor>
  <xdr:twoCellAnchor editAs="oneCell">
    <xdr:from>
      <xdr:col>26</xdr:col>
      <xdr:colOff>375410</xdr:colOff>
      <xdr:row>20</xdr:row>
      <xdr:rowOff>34635</xdr:rowOff>
    </xdr:from>
    <xdr:to>
      <xdr:col>26</xdr:col>
      <xdr:colOff>1017760</xdr:colOff>
      <xdr:row>20</xdr:row>
      <xdr:rowOff>1114635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433" y="8962158"/>
          <a:ext cx="642350" cy="10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300273</xdr:colOff>
      <xdr:row>18</xdr:row>
      <xdr:rowOff>46090</xdr:rowOff>
    </xdr:from>
    <xdr:to>
      <xdr:col>26</xdr:col>
      <xdr:colOff>1007947</xdr:colOff>
      <xdr:row>18</xdr:row>
      <xdr:rowOff>1126090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25296" y="6670295"/>
          <a:ext cx="707674" cy="10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355024</xdr:colOff>
      <xdr:row>19</xdr:row>
      <xdr:rowOff>40227</xdr:rowOff>
    </xdr:from>
    <xdr:to>
      <xdr:col>26</xdr:col>
      <xdr:colOff>1030037</xdr:colOff>
      <xdr:row>19</xdr:row>
      <xdr:rowOff>1120227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0047" y="7816091"/>
          <a:ext cx="675013" cy="1080000"/>
        </a:xfrm>
        <a:prstGeom prst="rect">
          <a:avLst/>
        </a:prstGeom>
      </xdr:spPr>
    </xdr:pic>
    <xdr:clientData/>
  </xdr:twoCellAnchor>
  <xdr:twoCellAnchor editAs="oneCell">
    <xdr:from>
      <xdr:col>30</xdr:col>
      <xdr:colOff>55022</xdr:colOff>
      <xdr:row>15</xdr:row>
      <xdr:rowOff>193572</xdr:rowOff>
    </xdr:from>
    <xdr:to>
      <xdr:col>30</xdr:col>
      <xdr:colOff>1315022</xdr:colOff>
      <xdr:row>15</xdr:row>
      <xdr:rowOff>1035840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54272" y="3362799"/>
          <a:ext cx="1260000" cy="842268"/>
        </a:xfrm>
        <a:prstGeom prst="rect">
          <a:avLst/>
        </a:prstGeom>
      </xdr:spPr>
    </xdr:pic>
    <xdr:clientData/>
  </xdr:twoCellAnchor>
  <xdr:twoCellAnchor editAs="oneCell">
    <xdr:from>
      <xdr:col>30</xdr:col>
      <xdr:colOff>51954</xdr:colOff>
      <xdr:row>8</xdr:row>
      <xdr:rowOff>85725</xdr:rowOff>
    </xdr:from>
    <xdr:to>
      <xdr:col>30</xdr:col>
      <xdr:colOff>1311954</xdr:colOff>
      <xdr:row>13</xdr:row>
      <xdr:rowOff>128169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60704" y="1609725"/>
          <a:ext cx="1260000" cy="1013994"/>
        </a:xfrm>
        <a:prstGeom prst="rect">
          <a:avLst/>
        </a:prstGeom>
      </xdr:spPr>
    </xdr:pic>
    <xdr:clientData/>
  </xdr:twoCellAnchor>
  <xdr:twoCellAnchor editAs="oneCell">
    <xdr:from>
      <xdr:col>18</xdr:col>
      <xdr:colOff>180603</xdr:colOff>
      <xdr:row>22</xdr:row>
      <xdr:rowOff>42059</xdr:rowOff>
    </xdr:from>
    <xdr:to>
      <xdr:col>18</xdr:col>
      <xdr:colOff>1188603</xdr:colOff>
      <xdr:row>22</xdr:row>
      <xdr:rowOff>1122059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26444" y="11272900"/>
          <a:ext cx="1008000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231643</xdr:colOff>
      <xdr:row>23</xdr:row>
      <xdr:rowOff>33720</xdr:rowOff>
    </xdr:from>
    <xdr:to>
      <xdr:col>18</xdr:col>
      <xdr:colOff>1017344</xdr:colOff>
      <xdr:row>23</xdr:row>
      <xdr:rowOff>1113720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484" y="12416220"/>
          <a:ext cx="785701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301237</xdr:colOff>
      <xdr:row>25</xdr:row>
      <xdr:rowOff>25381</xdr:rowOff>
    </xdr:from>
    <xdr:to>
      <xdr:col>18</xdr:col>
      <xdr:colOff>1065509</xdr:colOff>
      <xdr:row>25</xdr:row>
      <xdr:rowOff>1105381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7078" y="14711199"/>
          <a:ext cx="764272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279291</xdr:colOff>
      <xdr:row>26</xdr:row>
      <xdr:rowOff>35601</xdr:rowOff>
    </xdr:from>
    <xdr:to>
      <xdr:col>18</xdr:col>
      <xdr:colOff>1032995</xdr:colOff>
      <xdr:row>26</xdr:row>
      <xdr:rowOff>1115601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132" y="15873078"/>
          <a:ext cx="753704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441660</xdr:colOff>
      <xdr:row>24</xdr:row>
      <xdr:rowOff>43342</xdr:rowOff>
    </xdr:from>
    <xdr:to>
      <xdr:col>18</xdr:col>
      <xdr:colOff>995222</xdr:colOff>
      <xdr:row>24</xdr:row>
      <xdr:rowOff>1123342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7501" y="13577501"/>
          <a:ext cx="553562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33770</xdr:colOff>
      <xdr:row>14</xdr:row>
      <xdr:rowOff>88198</xdr:rowOff>
    </xdr:from>
    <xdr:to>
      <xdr:col>18</xdr:col>
      <xdr:colOff>1293770</xdr:colOff>
      <xdr:row>14</xdr:row>
      <xdr:rowOff>1027111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9611" y="2105766"/>
          <a:ext cx="1260000" cy="938913"/>
        </a:xfrm>
        <a:prstGeom prst="rect">
          <a:avLst/>
        </a:prstGeom>
      </xdr:spPr>
    </xdr:pic>
    <xdr:clientData/>
  </xdr:twoCellAnchor>
  <xdr:twoCellAnchor editAs="oneCell">
    <xdr:from>
      <xdr:col>18</xdr:col>
      <xdr:colOff>27906</xdr:colOff>
      <xdr:row>15</xdr:row>
      <xdr:rowOff>118208</xdr:rowOff>
    </xdr:from>
    <xdr:to>
      <xdr:col>18</xdr:col>
      <xdr:colOff>1287906</xdr:colOff>
      <xdr:row>15</xdr:row>
      <xdr:rowOff>1036553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3747" y="3287435"/>
          <a:ext cx="1260000" cy="918345"/>
        </a:xfrm>
        <a:prstGeom prst="rect">
          <a:avLst/>
        </a:prstGeom>
      </xdr:spPr>
    </xdr:pic>
    <xdr:clientData/>
  </xdr:twoCellAnchor>
  <xdr:twoCellAnchor editAs="oneCell">
    <xdr:from>
      <xdr:col>18</xdr:col>
      <xdr:colOff>417884</xdr:colOff>
      <xdr:row>21</xdr:row>
      <xdr:rowOff>43072</xdr:rowOff>
    </xdr:from>
    <xdr:to>
      <xdr:col>18</xdr:col>
      <xdr:colOff>929834</xdr:colOff>
      <xdr:row>21</xdr:row>
      <xdr:rowOff>1123072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3725" y="10122254"/>
          <a:ext cx="511950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418206</xdr:colOff>
      <xdr:row>20</xdr:row>
      <xdr:rowOff>38444</xdr:rowOff>
    </xdr:from>
    <xdr:to>
      <xdr:col>18</xdr:col>
      <xdr:colOff>915006</xdr:colOff>
      <xdr:row>20</xdr:row>
      <xdr:rowOff>1118444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4047" y="8965967"/>
          <a:ext cx="496800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383893</xdr:colOff>
      <xdr:row>19</xdr:row>
      <xdr:rowOff>37528</xdr:rowOff>
    </xdr:from>
    <xdr:to>
      <xdr:col>18</xdr:col>
      <xdr:colOff>905312</xdr:colOff>
      <xdr:row>19</xdr:row>
      <xdr:rowOff>1117528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9734" y="7813392"/>
          <a:ext cx="521419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23623</xdr:colOff>
      <xdr:row>28</xdr:row>
      <xdr:rowOff>51766</xdr:rowOff>
    </xdr:from>
    <xdr:to>
      <xdr:col>18</xdr:col>
      <xdr:colOff>1283623</xdr:colOff>
      <xdr:row>28</xdr:row>
      <xdr:rowOff>1099682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9464" y="18192561"/>
          <a:ext cx="1260000" cy="1047916"/>
        </a:xfrm>
        <a:prstGeom prst="rect">
          <a:avLst/>
        </a:prstGeom>
      </xdr:spPr>
    </xdr:pic>
    <xdr:clientData/>
  </xdr:twoCellAnchor>
  <xdr:twoCellAnchor editAs="oneCell">
    <xdr:from>
      <xdr:col>14</xdr:col>
      <xdr:colOff>357187</xdr:colOff>
      <xdr:row>18</xdr:row>
      <xdr:rowOff>571500</xdr:rowOff>
    </xdr:from>
    <xdr:to>
      <xdr:col>14</xdr:col>
      <xdr:colOff>1077187</xdr:colOff>
      <xdr:row>19</xdr:row>
      <xdr:rowOff>622740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404" y="7189304"/>
          <a:ext cx="720000" cy="1202523"/>
        </a:xfrm>
        <a:prstGeom prst="rect">
          <a:avLst/>
        </a:prstGeom>
      </xdr:spPr>
    </xdr:pic>
    <xdr:clientData/>
  </xdr:twoCellAnchor>
  <xdr:twoCellAnchor editAs="oneCell">
    <xdr:from>
      <xdr:col>14</xdr:col>
      <xdr:colOff>394337</xdr:colOff>
      <xdr:row>15</xdr:row>
      <xdr:rowOff>34041</xdr:rowOff>
    </xdr:from>
    <xdr:to>
      <xdr:col>14</xdr:col>
      <xdr:colOff>912737</xdr:colOff>
      <xdr:row>15</xdr:row>
      <xdr:rowOff>1122323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7554" y="3197998"/>
          <a:ext cx="518400" cy="1088282"/>
        </a:xfrm>
        <a:prstGeom prst="rect">
          <a:avLst/>
        </a:prstGeom>
      </xdr:spPr>
    </xdr:pic>
    <xdr:clientData/>
  </xdr:twoCellAnchor>
  <xdr:twoCellAnchor editAs="oneCell">
    <xdr:from>
      <xdr:col>14</xdr:col>
      <xdr:colOff>304141</xdr:colOff>
      <xdr:row>16</xdr:row>
      <xdr:rowOff>528807</xdr:rowOff>
    </xdr:from>
    <xdr:to>
      <xdr:col>14</xdr:col>
      <xdr:colOff>1024141</xdr:colOff>
      <xdr:row>17</xdr:row>
      <xdr:rowOff>721083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7358" y="4844046"/>
          <a:ext cx="720000" cy="1343559"/>
        </a:xfrm>
        <a:prstGeom prst="rect">
          <a:avLst/>
        </a:prstGeom>
      </xdr:spPr>
    </xdr:pic>
    <xdr:clientData/>
  </xdr:twoCellAnchor>
  <xdr:twoCellAnchor editAs="oneCell">
    <xdr:from>
      <xdr:col>14</xdr:col>
      <xdr:colOff>229272</xdr:colOff>
      <xdr:row>8</xdr:row>
      <xdr:rowOff>33593</xdr:rowOff>
    </xdr:from>
    <xdr:to>
      <xdr:col>14</xdr:col>
      <xdr:colOff>1014072</xdr:colOff>
      <xdr:row>13</xdr:row>
      <xdr:rowOff>139144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4347" y="1557593"/>
          <a:ext cx="784800" cy="1077101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66675</xdr:rowOff>
    </xdr:from>
    <xdr:to>
      <xdr:col>5</xdr:col>
      <xdr:colOff>1241385</xdr:colOff>
      <xdr:row>3</xdr:row>
      <xdr:rowOff>81825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66675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133352</xdr:rowOff>
    </xdr:from>
    <xdr:to>
      <xdr:col>6</xdr:col>
      <xdr:colOff>1302901</xdr:colOff>
      <xdr:row>2</xdr:row>
      <xdr:rowOff>188853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6" y="133352"/>
          <a:ext cx="1950600" cy="436501"/>
        </a:xfrm>
        <a:prstGeom prst="rect">
          <a:avLst/>
        </a:prstGeom>
      </xdr:spPr>
    </xdr:pic>
    <xdr:clientData/>
  </xdr:twoCellAnchor>
  <xdr:twoCellAnchor editAs="oneCell">
    <xdr:from>
      <xdr:col>34</xdr:col>
      <xdr:colOff>47625</xdr:colOff>
      <xdr:row>15</xdr:row>
      <xdr:rowOff>133350</xdr:rowOff>
    </xdr:from>
    <xdr:to>
      <xdr:col>34</xdr:col>
      <xdr:colOff>1307625</xdr:colOff>
      <xdr:row>15</xdr:row>
      <xdr:rowOff>1114557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90275" y="3981450"/>
          <a:ext cx="1260000" cy="98120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538268</xdr:colOff>
      <xdr:row>20</xdr:row>
      <xdr:rowOff>540000</xdr:rowOff>
    </xdr:to>
    <xdr:pic>
      <xdr:nvPicPr>
        <xdr:cNvPr id="2" name="Рисунок 1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96012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538268</xdr:colOff>
      <xdr:row>24</xdr:row>
      <xdr:rowOff>540000</xdr:rowOff>
    </xdr:to>
    <xdr:pic>
      <xdr:nvPicPr>
        <xdr:cNvPr id="52" name="Рисунок 51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140970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538268</xdr:colOff>
      <xdr:row>20</xdr:row>
      <xdr:rowOff>540000</xdr:rowOff>
    </xdr:to>
    <xdr:pic>
      <xdr:nvPicPr>
        <xdr:cNvPr id="53" name="Рисунок 52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0" y="95250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30</xdr:row>
      <xdr:rowOff>0</xdr:rowOff>
    </xdr:from>
    <xdr:to>
      <xdr:col>18</xdr:col>
      <xdr:colOff>538268</xdr:colOff>
      <xdr:row>30</xdr:row>
      <xdr:rowOff>540000</xdr:rowOff>
    </xdr:to>
    <xdr:pic>
      <xdr:nvPicPr>
        <xdr:cNvPr id="54" name="Рисунок 53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209550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21</xdr:row>
      <xdr:rowOff>0</xdr:rowOff>
    </xdr:from>
    <xdr:to>
      <xdr:col>22</xdr:col>
      <xdr:colOff>538268</xdr:colOff>
      <xdr:row>21</xdr:row>
      <xdr:rowOff>540000</xdr:rowOff>
    </xdr:to>
    <xdr:pic>
      <xdr:nvPicPr>
        <xdr:cNvPr id="55" name="Рисунок 54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13" y="106680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538268</xdr:colOff>
      <xdr:row>21</xdr:row>
      <xdr:rowOff>540000</xdr:rowOff>
    </xdr:to>
    <xdr:pic>
      <xdr:nvPicPr>
        <xdr:cNvPr id="56" name="Рисунок 55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7188" y="106680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18</xdr:row>
      <xdr:rowOff>0</xdr:rowOff>
    </xdr:from>
    <xdr:to>
      <xdr:col>34</xdr:col>
      <xdr:colOff>538268</xdr:colOff>
      <xdr:row>18</xdr:row>
      <xdr:rowOff>540000</xdr:rowOff>
    </xdr:to>
    <xdr:pic>
      <xdr:nvPicPr>
        <xdr:cNvPr id="57" name="Рисунок 56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50" y="7239000"/>
          <a:ext cx="538268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46282</xdr:colOff>
      <xdr:row>10</xdr:row>
      <xdr:rowOff>624536</xdr:rowOff>
    </xdr:from>
    <xdr:to>
      <xdr:col>6</xdr:col>
      <xdr:colOff>1270282</xdr:colOff>
      <xdr:row>12</xdr:row>
      <xdr:rowOff>897272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26789" y="3320729"/>
          <a:ext cx="2577785" cy="12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50420</xdr:colOff>
      <xdr:row>28</xdr:row>
      <xdr:rowOff>200230</xdr:rowOff>
    </xdr:from>
    <xdr:to>
      <xdr:col>6</xdr:col>
      <xdr:colOff>1274420</xdr:colOff>
      <xdr:row>28</xdr:row>
      <xdr:rowOff>915675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820" y="22964980"/>
          <a:ext cx="1224000" cy="715445"/>
        </a:xfrm>
        <a:prstGeom prst="rect">
          <a:avLst/>
        </a:prstGeom>
      </xdr:spPr>
    </xdr:pic>
    <xdr:clientData/>
  </xdr:twoCellAnchor>
  <xdr:twoCellAnchor editAs="oneCell">
    <xdr:from>
      <xdr:col>6</xdr:col>
      <xdr:colOff>49753</xdr:colOff>
      <xdr:row>17</xdr:row>
      <xdr:rowOff>101707</xdr:rowOff>
    </xdr:from>
    <xdr:to>
      <xdr:col>6</xdr:col>
      <xdr:colOff>1273753</xdr:colOff>
      <xdr:row>17</xdr:row>
      <xdr:rowOff>868752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153" y="10188682"/>
          <a:ext cx="1224000" cy="767045"/>
        </a:xfrm>
        <a:prstGeom prst="rect">
          <a:avLst/>
        </a:prstGeom>
      </xdr:spPr>
    </xdr:pic>
    <xdr:clientData/>
  </xdr:twoCellAnchor>
  <xdr:twoCellAnchor editAs="oneCell">
    <xdr:from>
      <xdr:col>6</xdr:col>
      <xdr:colOff>39559</xdr:colOff>
      <xdr:row>23</xdr:row>
      <xdr:rowOff>230063</xdr:rowOff>
    </xdr:from>
    <xdr:to>
      <xdr:col>6</xdr:col>
      <xdr:colOff>1263559</xdr:colOff>
      <xdr:row>23</xdr:row>
      <xdr:rowOff>1070038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959" y="17232188"/>
          <a:ext cx="1224000" cy="839975"/>
        </a:xfrm>
        <a:prstGeom prst="rect">
          <a:avLst/>
        </a:prstGeom>
      </xdr:spPr>
    </xdr:pic>
    <xdr:clientData/>
  </xdr:twoCellAnchor>
  <xdr:twoCellAnchor editAs="oneCell">
    <xdr:from>
      <xdr:col>6</xdr:col>
      <xdr:colOff>41687</xdr:colOff>
      <xdr:row>32</xdr:row>
      <xdr:rowOff>157720</xdr:rowOff>
    </xdr:from>
    <xdr:to>
      <xdr:col>6</xdr:col>
      <xdr:colOff>1265687</xdr:colOff>
      <xdr:row>32</xdr:row>
      <xdr:rowOff>1020691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9087" y="27532570"/>
          <a:ext cx="1224000" cy="862971"/>
        </a:xfrm>
        <a:prstGeom prst="rect">
          <a:avLst/>
        </a:prstGeom>
      </xdr:spPr>
    </xdr:pic>
    <xdr:clientData/>
  </xdr:twoCellAnchor>
  <xdr:twoCellAnchor editAs="oneCell">
    <xdr:from>
      <xdr:col>6</xdr:col>
      <xdr:colOff>45348</xdr:colOff>
      <xdr:row>33</xdr:row>
      <xdr:rowOff>761455</xdr:rowOff>
    </xdr:from>
    <xdr:to>
      <xdr:col>6</xdr:col>
      <xdr:colOff>1269348</xdr:colOff>
      <xdr:row>34</xdr:row>
      <xdr:rowOff>640377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748" y="29288830"/>
          <a:ext cx="1224000" cy="1031447"/>
        </a:xfrm>
        <a:prstGeom prst="rect">
          <a:avLst/>
        </a:prstGeom>
      </xdr:spPr>
    </xdr:pic>
    <xdr:clientData/>
  </xdr:twoCellAnchor>
  <xdr:twoCellAnchor editAs="oneCell">
    <xdr:from>
      <xdr:col>6</xdr:col>
      <xdr:colOff>46409</xdr:colOff>
      <xdr:row>35</xdr:row>
      <xdr:rowOff>589335</xdr:rowOff>
    </xdr:from>
    <xdr:to>
      <xdr:col>6</xdr:col>
      <xdr:colOff>1270409</xdr:colOff>
      <xdr:row>36</xdr:row>
      <xdr:rowOff>543070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809" y="31421760"/>
          <a:ext cx="1224000" cy="1106260"/>
        </a:xfrm>
        <a:prstGeom prst="rect">
          <a:avLst/>
        </a:prstGeom>
      </xdr:spPr>
    </xdr:pic>
    <xdr:clientData/>
  </xdr:twoCellAnchor>
  <xdr:twoCellAnchor editAs="oneCell">
    <xdr:from>
      <xdr:col>10</xdr:col>
      <xdr:colOff>39833</xdr:colOff>
      <xdr:row>9</xdr:row>
      <xdr:rowOff>145476</xdr:rowOff>
    </xdr:from>
    <xdr:to>
      <xdr:col>10</xdr:col>
      <xdr:colOff>1263833</xdr:colOff>
      <xdr:row>9</xdr:row>
      <xdr:rowOff>1051534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8258" y="1012251"/>
          <a:ext cx="1224000" cy="906058"/>
        </a:xfrm>
        <a:prstGeom prst="rect">
          <a:avLst/>
        </a:prstGeom>
      </xdr:spPr>
    </xdr:pic>
    <xdr:clientData/>
  </xdr:twoCellAnchor>
  <xdr:twoCellAnchor editAs="oneCell">
    <xdr:from>
      <xdr:col>10</xdr:col>
      <xdr:colOff>48689</xdr:colOff>
      <xdr:row>10</xdr:row>
      <xdr:rowOff>75534</xdr:rowOff>
    </xdr:from>
    <xdr:to>
      <xdr:col>10</xdr:col>
      <xdr:colOff>1272689</xdr:colOff>
      <xdr:row>10</xdr:row>
      <xdr:rowOff>1059377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7114" y="2094834"/>
          <a:ext cx="1224000" cy="983843"/>
        </a:xfrm>
        <a:prstGeom prst="rect">
          <a:avLst/>
        </a:prstGeom>
      </xdr:spPr>
    </xdr:pic>
    <xdr:clientData/>
  </xdr:twoCellAnchor>
  <xdr:twoCellAnchor editAs="oneCell">
    <xdr:from>
      <xdr:col>10</xdr:col>
      <xdr:colOff>43692</xdr:colOff>
      <xdr:row>12</xdr:row>
      <xdr:rowOff>148467</xdr:rowOff>
    </xdr:from>
    <xdr:to>
      <xdr:col>10</xdr:col>
      <xdr:colOff>1267692</xdr:colOff>
      <xdr:row>12</xdr:row>
      <xdr:rowOff>1042386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2117" y="4472817"/>
          <a:ext cx="1224000" cy="893919"/>
        </a:xfrm>
        <a:prstGeom prst="rect">
          <a:avLst/>
        </a:prstGeom>
      </xdr:spPr>
    </xdr:pic>
    <xdr:clientData/>
  </xdr:twoCellAnchor>
  <xdr:twoCellAnchor editAs="oneCell">
    <xdr:from>
      <xdr:col>10</xdr:col>
      <xdr:colOff>49950</xdr:colOff>
      <xdr:row>11</xdr:row>
      <xdr:rowOff>94979</xdr:rowOff>
    </xdr:from>
    <xdr:to>
      <xdr:col>10</xdr:col>
      <xdr:colOff>1273950</xdr:colOff>
      <xdr:row>11</xdr:row>
      <xdr:rowOff>1102903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375" y="3266804"/>
          <a:ext cx="1224000" cy="10079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154922</xdr:colOff>
      <xdr:row>13</xdr:row>
      <xdr:rowOff>30232</xdr:rowOff>
    </xdr:from>
    <xdr:to>
      <xdr:col>10</xdr:col>
      <xdr:colOff>1209722</xdr:colOff>
      <xdr:row>13</xdr:row>
      <xdr:rowOff>1110232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3347" y="5507107"/>
          <a:ext cx="10548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9525</xdr:rowOff>
    </xdr:from>
    <xdr:to>
      <xdr:col>5</xdr:col>
      <xdr:colOff>1241385</xdr:colOff>
      <xdr:row>3</xdr:row>
      <xdr:rowOff>24675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9525"/>
          <a:ext cx="1079460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85727</xdr:rowOff>
    </xdr:from>
    <xdr:to>
      <xdr:col>7</xdr:col>
      <xdr:colOff>3020</xdr:colOff>
      <xdr:row>2</xdr:row>
      <xdr:rowOff>141228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1" y="85727"/>
          <a:ext cx="2484000" cy="531751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</xdr:colOff>
      <xdr:row>37</xdr:row>
      <xdr:rowOff>71437</xdr:rowOff>
    </xdr:from>
    <xdr:to>
      <xdr:col>6</xdr:col>
      <xdr:colOff>562080</xdr:colOff>
      <xdr:row>40</xdr:row>
      <xdr:rowOff>39937</xdr:rowOff>
    </xdr:to>
    <xdr:pic>
      <xdr:nvPicPr>
        <xdr:cNvPr id="6" name="Рисунок 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3694687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</xdr:row>
      <xdr:rowOff>0</xdr:rowOff>
    </xdr:from>
    <xdr:to>
      <xdr:col>15</xdr:col>
      <xdr:colOff>538268</xdr:colOff>
      <xdr:row>18</xdr:row>
      <xdr:rowOff>540000</xdr:rowOff>
    </xdr:to>
    <xdr:pic>
      <xdr:nvPicPr>
        <xdr:cNvPr id="17" name="Рисунок 16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9636" y="12088091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29</xdr:row>
      <xdr:rowOff>0</xdr:rowOff>
    </xdr:from>
    <xdr:to>
      <xdr:col>19</xdr:col>
      <xdr:colOff>538268</xdr:colOff>
      <xdr:row>29</xdr:row>
      <xdr:rowOff>540000</xdr:rowOff>
    </xdr:to>
    <xdr:pic>
      <xdr:nvPicPr>
        <xdr:cNvPr id="18" name="Рисунок 17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1136" y="24851591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538268</xdr:colOff>
      <xdr:row>14</xdr:row>
      <xdr:rowOff>540000</xdr:rowOff>
    </xdr:to>
    <xdr:pic>
      <xdr:nvPicPr>
        <xdr:cNvPr id="19" name="Рисунок 18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6182" y="7446818"/>
          <a:ext cx="538268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mega777.ru/" TargetMode="External"/><Relationship Id="rId2" Type="http://schemas.openxmlformats.org/officeDocument/2006/relationships/hyperlink" Target="mailto:info@mega777.ru" TargetMode="External"/><Relationship Id="rId1" Type="http://schemas.openxmlformats.org/officeDocument/2006/relationships/hyperlink" Target="http://mega777.r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407023@mail.ru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M32"/>
  <sheetViews>
    <sheetView showFormulas="1" tabSelected="1" zoomScaleNormal="100" workbookViewId="0"/>
  </sheetViews>
  <sheetFormatPr defaultRowHeight="15" x14ac:dyDescent="0.25"/>
  <cols>
    <col min="1" max="1" width="10.140625" customWidth="1"/>
    <col min="2" max="7" width="7.7109375" customWidth="1"/>
    <col min="8" max="9" width="7.85546875" customWidth="1"/>
    <col min="10" max="10" width="15.28515625" customWidth="1"/>
  </cols>
  <sheetData>
    <row r="1" spans="1:13" ht="12.75" customHeight="1" thickBot="1" x14ac:dyDescent="0.3"/>
    <row r="2" spans="1:13" ht="15" customHeight="1" x14ac:dyDescent="0.25">
      <c r="B2" s="171"/>
      <c r="C2" s="172"/>
      <c r="D2" s="164" t="s">
        <v>587</v>
      </c>
      <c r="E2" s="164"/>
      <c r="F2" s="164"/>
      <c r="G2" s="165"/>
      <c r="I2" s="154" t="s">
        <v>583</v>
      </c>
      <c r="J2" s="155"/>
    </row>
    <row r="3" spans="1:13" ht="15" customHeight="1" x14ac:dyDescent="0.25">
      <c r="B3" s="173"/>
      <c r="C3" s="174"/>
      <c r="D3" s="57"/>
      <c r="E3" s="166" t="s">
        <v>588</v>
      </c>
      <c r="F3" s="166"/>
      <c r="G3" s="58"/>
      <c r="I3" s="156"/>
      <c r="J3" s="157"/>
    </row>
    <row r="4" spans="1:13" ht="23.25" customHeight="1" x14ac:dyDescent="0.25">
      <c r="B4" s="173"/>
      <c r="C4" s="174"/>
      <c r="D4" s="57"/>
      <c r="E4" s="57"/>
      <c r="F4" s="169" t="s">
        <v>586</v>
      </c>
      <c r="G4" s="170"/>
      <c r="I4" s="152" t="s">
        <v>584</v>
      </c>
      <c r="J4" s="153"/>
    </row>
    <row r="5" spans="1:13" ht="7.5" customHeight="1" x14ac:dyDescent="0.25">
      <c r="B5" s="173"/>
      <c r="C5" s="174"/>
      <c r="D5" s="57"/>
      <c r="E5" s="57"/>
      <c r="F5" s="57"/>
      <c r="G5" s="58"/>
      <c r="I5" s="152"/>
      <c r="J5" s="153"/>
    </row>
    <row r="6" spans="1:13" ht="15" customHeight="1" x14ac:dyDescent="0.25">
      <c r="B6" s="173"/>
      <c r="C6" s="174"/>
      <c r="D6" s="57"/>
      <c r="E6" s="57"/>
      <c r="F6" s="168" t="s">
        <v>602</v>
      </c>
      <c r="G6" s="168"/>
      <c r="I6" s="152"/>
      <c r="J6" s="153"/>
    </row>
    <row r="7" spans="1:13" ht="6.75" customHeight="1" x14ac:dyDescent="0.25">
      <c r="B7" s="173"/>
      <c r="C7" s="174"/>
      <c r="D7" s="57"/>
      <c r="E7" s="57"/>
      <c r="F7" s="57"/>
      <c r="G7" s="58"/>
      <c r="I7" s="144"/>
      <c r="J7" s="145"/>
    </row>
    <row r="8" spans="1:13" ht="18.75" customHeight="1" thickBot="1" x14ac:dyDescent="0.3">
      <c r="B8" s="175"/>
      <c r="C8" s="176"/>
      <c r="D8" s="59"/>
      <c r="E8" s="60"/>
      <c r="F8" s="167" t="s">
        <v>585</v>
      </c>
      <c r="G8" s="167"/>
      <c r="I8" s="144"/>
      <c r="J8" s="145"/>
    </row>
    <row r="9" spans="1:13" ht="15" customHeight="1" thickBot="1" x14ac:dyDescent="0.3">
      <c r="B9" s="177" t="s">
        <v>520</v>
      </c>
      <c r="C9" s="178"/>
      <c r="D9" s="178" t="s">
        <v>335</v>
      </c>
      <c r="E9" s="178"/>
      <c r="F9" s="178" t="s">
        <v>336</v>
      </c>
      <c r="G9" s="181"/>
      <c r="I9" s="146"/>
      <c r="J9" s="147"/>
      <c r="L9" s="18"/>
      <c r="M9" s="18"/>
    </row>
    <row r="10" spans="1:13" s="5" customFormat="1" ht="15" customHeight="1" x14ac:dyDescent="0.2">
      <c r="A10" s="56"/>
      <c r="B10" s="179"/>
      <c r="C10" s="180"/>
      <c r="D10" s="180"/>
      <c r="E10" s="180"/>
      <c r="F10" s="180"/>
      <c r="G10" s="182"/>
      <c r="L10" s="25"/>
      <c r="M10" s="25"/>
    </row>
    <row r="11" spans="1:13" s="5" customFormat="1" ht="15" customHeight="1" x14ac:dyDescent="0.25">
      <c r="B11" s="183"/>
      <c r="C11" s="184"/>
      <c r="D11" s="184"/>
      <c r="E11" s="184"/>
      <c r="F11" s="184"/>
      <c r="G11" s="185"/>
      <c r="L11" s="25"/>
      <c r="M11" s="25"/>
    </row>
    <row r="12" spans="1:13" s="5" customFormat="1" ht="15" customHeight="1" x14ac:dyDescent="0.25">
      <c r="B12" s="183"/>
      <c r="C12" s="184"/>
      <c r="D12" s="184"/>
      <c r="E12" s="184"/>
      <c r="F12" s="184"/>
      <c r="G12" s="185"/>
      <c r="I12" s="151" t="s">
        <v>601</v>
      </c>
      <c r="J12" s="151"/>
      <c r="L12" s="25"/>
      <c r="M12" s="25"/>
    </row>
    <row r="13" spans="1:13" s="5" customFormat="1" ht="15" customHeight="1" x14ac:dyDescent="0.25">
      <c r="B13" s="183"/>
      <c r="C13" s="184"/>
      <c r="D13" s="184"/>
      <c r="E13" s="184"/>
      <c r="F13" s="184"/>
      <c r="G13" s="185"/>
      <c r="I13" s="151"/>
      <c r="J13" s="151"/>
      <c r="L13" s="25"/>
      <c r="M13" s="25"/>
    </row>
    <row r="14" spans="1:13" s="5" customFormat="1" x14ac:dyDescent="0.25">
      <c r="B14" s="183"/>
      <c r="C14" s="184"/>
      <c r="D14" s="184"/>
      <c r="E14" s="184"/>
      <c r="F14" s="184"/>
      <c r="G14" s="185"/>
      <c r="I14" s="151"/>
      <c r="J14" s="151"/>
      <c r="L14" s="25"/>
      <c r="M14" s="25"/>
    </row>
    <row r="15" spans="1:13" s="5" customFormat="1" x14ac:dyDescent="0.25">
      <c r="B15" s="183"/>
      <c r="C15" s="184"/>
      <c r="D15" s="184"/>
      <c r="E15" s="184"/>
      <c r="F15" s="184"/>
      <c r="G15" s="185"/>
      <c r="I15" s="151"/>
      <c r="J15" s="151"/>
      <c r="L15" s="25"/>
      <c r="M15" s="25"/>
    </row>
    <row r="16" spans="1:13" s="5" customFormat="1" x14ac:dyDescent="0.25">
      <c r="B16" s="183"/>
      <c r="C16" s="184"/>
      <c r="D16" s="184"/>
      <c r="E16" s="184"/>
      <c r="F16" s="184"/>
      <c r="G16" s="185"/>
      <c r="H16" s="25"/>
      <c r="L16" s="25"/>
      <c r="M16" s="25"/>
    </row>
    <row r="17" spans="2:13" s="5" customFormat="1" ht="15" customHeight="1" x14ac:dyDescent="0.25">
      <c r="B17" s="179" t="s">
        <v>521</v>
      </c>
      <c r="C17" s="180"/>
      <c r="D17" s="180" t="s">
        <v>337</v>
      </c>
      <c r="E17" s="180"/>
      <c r="F17" s="180" t="s">
        <v>338</v>
      </c>
      <c r="G17" s="182"/>
      <c r="H17" s="25"/>
      <c r="L17" s="25"/>
      <c r="M17" s="25"/>
    </row>
    <row r="18" spans="2:13" s="5" customFormat="1" x14ac:dyDescent="0.25">
      <c r="B18" s="179"/>
      <c r="C18" s="180"/>
      <c r="D18" s="180"/>
      <c r="E18" s="180"/>
      <c r="F18" s="180"/>
      <c r="G18" s="182"/>
      <c r="H18" s="25"/>
      <c r="L18" s="25"/>
      <c r="M18" s="25"/>
    </row>
    <row r="19" spans="2:13" s="5" customFormat="1" x14ac:dyDescent="0.25">
      <c r="B19" s="183"/>
      <c r="C19" s="184"/>
      <c r="D19" s="184"/>
      <c r="E19" s="184"/>
      <c r="F19" s="184"/>
      <c r="G19" s="185"/>
      <c r="H19" s="25"/>
      <c r="L19" s="25"/>
      <c r="M19" s="25"/>
    </row>
    <row r="20" spans="2:13" s="5" customFormat="1" x14ac:dyDescent="0.25">
      <c r="B20" s="183"/>
      <c r="C20" s="184"/>
      <c r="D20" s="184"/>
      <c r="E20" s="184"/>
      <c r="F20" s="184"/>
      <c r="G20" s="185"/>
      <c r="H20" s="25"/>
      <c r="L20" s="25"/>
      <c r="M20" s="25"/>
    </row>
    <row r="21" spans="2:13" s="5" customFormat="1" x14ac:dyDescent="0.25">
      <c r="B21" s="183"/>
      <c r="C21" s="184"/>
      <c r="D21" s="184"/>
      <c r="E21" s="184"/>
      <c r="F21" s="184"/>
      <c r="G21" s="185"/>
      <c r="H21" s="25"/>
      <c r="I21" s="25"/>
      <c r="L21" s="25"/>
      <c r="M21" s="25"/>
    </row>
    <row r="22" spans="2:13" s="5" customFormat="1" x14ac:dyDescent="0.25">
      <c r="B22" s="183"/>
      <c r="C22" s="184"/>
      <c r="D22" s="184"/>
      <c r="E22" s="184"/>
      <c r="F22" s="184"/>
      <c r="G22" s="185"/>
      <c r="H22" s="25"/>
      <c r="I22" s="25"/>
      <c r="L22" s="25"/>
      <c r="M22" s="25"/>
    </row>
    <row r="23" spans="2:13" s="5" customFormat="1" x14ac:dyDescent="0.25">
      <c r="B23" s="183"/>
      <c r="C23" s="184"/>
      <c r="D23" s="184"/>
      <c r="E23" s="184"/>
      <c r="F23" s="184"/>
      <c r="G23" s="185"/>
      <c r="H23" s="25"/>
      <c r="I23" s="25"/>
      <c r="L23" s="25"/>
      <c r="M23" s="25"/>
    </row>
    <row r="24" spans="2:13" s="5" customFormat="1" x14ac:dyDescent="0.25">
      <c r="B24" s="183"/>
      <c r="C24" s="184"/>
      <c r="D24" s="184"/>
      <c r="E24" s="184"/>
      <c r="F24" s="184"/>
      <c r="G24" s="185"/>
      <c r="H24" s="25"/>
      <c r="I24" s="25"/>
      <c r="L24" s="25"/>
      <c r="M24" s="25"/>
    </row>
    <row r="25" spans="2:13" s="5" customFormat="1" ht="15" customHeight="1" x14ac:dyDescent="0.25">
      <c r="B25" s="179" t="s">
        <v>339</v>
      </c>
      <c r="C25" s="180"/>
      <c r="D25" s="180" t="s">
        <v>522</v>
      </c>
      <c r="E25" s="180"/>
      <c r="F25" s="180" t="s">
        <v>340</v>
      </c>
      <c r="G25" s="182"/>
      <c r="H25" s="25"/>
      <c r="I25" s="25"/>
      <c r="L25" s="25"/>
      <c r="M25" s="25"/>
    </row>
    <row r="26" spans="2:13" x14ac:dyDescent="0.25">
      <c r="B26" s="179"/>
      <c r="C26" s="180"/>
      <c r="D26" s="180"/>
      <c r="E26" s="180"/>
      <c r="F26" s="180"/>
      <c r="G26" s="182"/>
    </row>
    <row r="27" spans="2:13" x14ac:dyDescent="0.25">
      <c r="B27" s="158"/>
      <c r="C27" s="159"/>
      <c r="D27" s="159"/>
      <c r="E27" s="159"/>
      <c r="F27" s="159"/>
      <c r="G27" s="162"/>
    </row>
    <row r="28" spans="2:13" x14ac:dyDescent="0.25">
      <c r="B28" s="158"/>
      <c r="C28" s="159"/>
      <c r="D28" s="159"/>
      <c r="E28" s="159"/>
      <c r="F28" s="159"/>
      <c r="G28" s="162"/>
    </row>
    <row r="29" spans="2:13" x14ac:dyDescent="0.25">
      <c r="B29" s="158"/>
      <c r="C29" s="159"/>
      <c r="D29" s="159"/>
      <c r="E29" s="159"/>
      <c r="F29" s="159"/>
      <c r="G29" s="162"/>
    </row>
    <row r="30" spans="2:13" x14ac:dyDescent="0.25">
      <c r="B30" s="158"/>
      <c r="C30" s="159"/>
      <c r="D30" s="159"/>
      <c r="E30" s="159"/>
      <c r="F30" s="159"/>
      <c r="G30" s="162"/>
    </row>
    <row r="31" spans="2:13" x14ac:dyDescent="0.25">
      <c r="B31" s="158"/>
      <c r="C31" s="159"/>
      <c r="D31" s="159"/>
      <c r="E31" s="159"/>
      <c r="F31" s="159"/>
      <c r="G31" s="162"/>
    </row>
    <row r="32" spans="2:13" ht="15.75" thickBot="1" x14ac:dyDescent="0.3">
      <c r="B32" s="160"/>
      <c r="C32" s="161"/>
      <c r="D32" s="161"/>
      <c r="E32" s="161"/>
      <c r="F32" s="161"/>
      <c r="G32" s="163"/>
    </row>
  </sheetData>
  <sheetProtection password="C6DD" sheet="1" objects="1" scenarios="1"/>
  <mergeCells count="27">
    <mergeCell ref="D11:E16"/>
    <mergeCell ref="F11:G16"/>
    <mergeCell ref="B25:C26"/>
    <mergeCell ref="D25:E26"/>
    <mergeCell ref="B17:C18"/>
    <mergeCell ref="D17:E18"/>
    <mergeCell ref="F17:G18"/>
    <mergeCell ref="B19:C24"/>
    <mergeCell ref="D19:E24"/>
    <mergeCell ref="F19:G24"/>
    <mergeCell ref="F25:G26"/>
    <mergeCell ref="I12:J15"/>
    <mergeCell ref="I4:J6"/>
    <mergeCell ref="I2:J3"/>
    <mergeCell ref="B27:C32"/>
    <mergeCell ref="D27:E32"/>
    <mergeCell ref="F27:G32"/>
    <mergeCell ref="D2:G2"/>
    <mergeCell ref="E3:F3"/>
    <mergeCell ref="F8:G8"/>
    <mergeCell ref="F6:G6"/>
    <mergeCell ref="F4:G4"/>
    <mergeCell ref="B2:C8"/>
    <mergeCell ref="B9:C10"/>
    <mergeCell ref="D9:E10"/>
    <mergeCell ref="F9:G10"/>
    <mergeCell ref="B11:C16"/>
  </mergeCells>
  <hyperlinks>
    <hyperlink ref="F6" r:id="rId1" display="http://mega777.ru/"/>
    <hyperlink ref="F8" r:id="rId2" display="mailto:info@mega777.ru"/>
    <hyperlink ref="B9:C10" location="'Строительные леса'!A1" display="Леса строительные"/>
    <hyperlink ref="D9:E10" location="'Вышки туры'!A1" display="Вышки туры"/>
    <hyperlink ref="F9:G10" location="Опалубка!A1" display="Опалубка"/>
    <hyperlink ref="B17:C18" location="'Фанера ФК, ФСФ'!A1" display="Фанера"/>
    <hyperlink ref="D17:E18" location="'Фанера ламинированная'!A1" display="Фанера ламинированная"/>
    <hyperlink ref="F17:G18" location="'Строительное оборудование'!A1" display="Строительное оборудование"/>
    <hyperlink ref="B25:C26" location="Стройматериалы!A1" display="Стройматериалы"/>
    <hyperlink ref="F25:G26" location="'Промышленное оборудование'!A1" display="Промышленное оборудование"/>
    <hyperlink ref="D25:E26" location="СИЗ!A1" display="Средства индивидуальной защиты"/>
    <hyperlink ref="F6:G6" r:id="rId3" display="сайт: mega777.ru/"/>
    <hyperlink ref="F8:G8" r:id="rId4" display="почта: 407023@mail.ru"/>
  </hyperlinks>
  <pageMargins left="0.7" right="0.7" top="0.75" bottom="0.75" header="0.3" footer="0.3"/>
  <pageSetup paperSize="9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AB26"/>
  <sheetViews>
    <sheetView zoomScaleNormal="100" workbookViewId="0">
      <selection activeCell="A9" sqref="A9"/>
    </sheetView>
  </sheetViews>
  <sheetFormatPr defaultRowHeight="15" x14ac:dyDescent="0.25"/>
  <cols>
    <col min="1" max="1" width="3.28515625" customWidth="1"/>
    <col min="5" max="5" width="0.5703125" customWidth="1"/>
    <col min="6" max="6" width="30.85546875" bestFit="1" customWidth="1"/>
    <col min="7" max="7" width="19.85546875" customWidth="1"/>
    <col min="8" max="8" width="14.85546875" bestFit="1" customWidth="1"/>
    <col min="9" max="9" width="1.42578125" customWidth="1"/>
    <col min="10" max="10" width="30.85546875" bestFit="1" customWidth="1"/>
    <col min="11" max="11" width="19.5703125" bestFit="1" customWidth="1"/>
    <col min="12" max="12" width="14.85546875" bestFit="1" customWidth="1"/>
    <col min="13" max="13" width="1.140625" customWidth="1"/>
    <col min="14" max="14" width="30.85546875" bestFit="1" customWidth="1"/>
    <col min="15" max="15" width="19.5703125" bestFit="1" customWidth="1"/>
    <col min="16" max="16" width="14.85546875" bestFit="1" customWidth="1"/>
    <col min="17" max="17" width="1" customWidth="1"/>
    <col min="18" max="18" width="30.85546875" bestFit="1" customWidth="1"/>
    <col min="19" max="19" width="19.5703125" bestFit="1" customWidth="1"/>
    <col min="20" max="20" width="14.85546875" bestFit="1" customWidth="1"/>
    <col min="21" max="21" width="0.7109375" customWidth="1"/>
    <col min="22" max="22" width="30.85546875" bestFit="1" customWidth="1"/>
    <col min="23" max="23" width="19.5703125" bestFit="1" customWidth="1"/>
    <col min="24" max="24" width="14.85546875" bestFit="1" customWidth="1"/>
    <col min="25" max="25" width="1" customWidth="1"/>
    <col min="26" max="26" width="30.85546875" bestFit="1" customWidth="1"/>
    <col min="27" max="27" width="19.5703125" bestFit="1" customWidth="1"/>
    <col min="28" max="28" width="14.85546875" bestFit="1" customWidth="1"/>
  </cols>
  <sheetData>
    <row r="1" spans="1:28" ht="15" customHeight="1" x14ac:dyDescent="0.25">
      <c r="A1" s="303" t="s">
        <v>531</v>
      </c>
      <c r="B1" s="304"/>
      <c r="C1" s="304"/>
      <c r="D1" s="305"/>
      <c r="E1" s="61"/>
      <c r="F1" s="219"/>
      <c r="G1" s="219"/>
      <c r="H1" s="501" t="s">
        <v>523</v>
      </c>
      <c r="O1" s="259" t="s">
        <v>537</v>
      </c>
      <c r="P1" s="260"/>
      <c r="S1" s="259" t="s">
        <v>537</v>
      </c>
      <c r="T1" s="260"/>
      <c r="W1" s="259" t="s">
        <v>537</v>
      </c>
      <c r="X1" s="260"/>
      <c r="AA1" s="259" t="s">
        <v>537</v>
      </c>
      <c r="AB1" s="260"/>
    </row>
    <row r="2" spans="1:28" ht="15" customHeight="1" thickBot="1" x14ac:dyDescent="0.3">
      <c r="A2" s="306"/>
      <c r="B2" s="307"/>
      <c r="C2" s="307"/>
      <c r="D2" s="308"/>
      <c r="F2" s="219"/>
      <c r="G2" s="219"/>
      <c r="H2" s="501"/>
      <c r="O2" s="261"/>
      <c r="P2" s="262"/>
      <c r="S2" s="261"/>
      <c r="T2" s="262"/>
      <c r="W2" s="261"/>
      <c r="X2" s="262"/>
      <c r="AA2" s="261"/>
      <c r="AB2" s="262"/>
    </row>
    <row r="3" spans="1:28" ht="15" customHeight="1" x14ac:dyDescent="0.25">
      <c r="A3" s="79">
        <v>1</v>
      </c>
      <c r="B3" s="320" t="s">
        <v>555</v>
      </c>
      <c r="C3" s="321"/>
      <c r="D3" s="322"/>
      <c r="F3" s="219"/>
      <c r="G3" s="219"/>
      <c r="H3" s="501"/>
    </row>
    <row r="4" spans="1:28" ht="15" customHeight="1" thickBot="1" x14ac:dyDescent="0.3">
      <c r="A4" s="103">
        <v>2</v>
      </c>
      <c r="B4" s="483" t="s">
        <v>556</v>
      </c>
      <c r="C4" s="484"/>
      <c r="D4" s="485"/>
      <c r="F4" s="220"/>
      <c r="G4" s="220"/>
      <c r="H4" s="502"/>
    </row>
    <row r="5" spans="1:28" ht="15" customHeight="1" x14ac:dyDescent="0.25">
      <c r="A5" s="104">
        <v>3</v>
      </c>
      <c r="B5" s="480" t="s">
        <v>557</v>
      </c>
      <c r="C5" s="481"/>
      <c r="D5" s="482"/>
      <c r="F5" s="455" t="s">
        <v>592</v>
      </c>
      <c r="G5" s="456"/>
      <c r="H5" s="457"/>
      <c r="J5" s="455" t="s">
        <v>443</v>
      </c>
      <c r="K5" s="456"/>
      <c r="L5" s="457"/>
      <c r="N5" s="455" t="s">
        <v>444</v>
      </c>
      <c r="O5" s="456"/>
      <c r="P5" s="457"/>
      <c r="R5" s="455" t="s">
        <v>445</v>
      </c>
      <c r="S5" s="456"/>
      <c r="T5" s="457"/>
      <c r="V5" s="455" t="s">
        <v>446</v>
      </c>
      <c r="W5" s="456"/>
      <c r="X5" s="457"/>
      <c r="Z5" s="455" t="s">
        <v>447</v>
      </c>
      <c r="AA5" s="456"/>
      <c r="AB5" s="457"/>
    </row>
    <row r="6" spans="1:28" ht="15.75" customHeight="1" x14ac:dyDescent="0.25">
      <c r="A6" s="105">
        <v>4</v>
      </c>
      <c r="B6" s="498" t="s">
        <v>560</v>
      </c>
      <c r="C6" s="499"/>
      <c r="D6" s="500"/>
      <c r="F6" s="458"/>
      <c r="G6" s="459"/>
      <c r="H6" s="460"/>
      <c r="J6" s="458"/>
      <c r="K6" s="459"/>
      <c r="L6" s="460"/>
      <c r="N6" s="458"/>
      <c r="O6" s="459"/>
      <c r="P6" s="460"/>
      <c r="R6" s="458"/>
      <c r="S6" s="459"/>
      <c r="T6" s="460"/>
      <c r="V6" s="458"/>
      <c r="W6" s="459"/>
      <c r="X6" s="460"/>
      <c r="Z6" s="458"/>
      <c r="AA6" s="459"/>
      <c r="AB6" s="460"/>
    </row>
    <row r="7" spans="1:28" ht="16.5" thickBot="1" x14ac:dyDescent="0.3">
      <c r="A7" s="80">
        <v>5</v>
      </c>
      <c r="B7" s="486" t="s">
        <v>558</v>
      </c>
      <c r="C7" s="487"/>
      <c r="D7" s="488"/>
      <c r="F7" s="477"/>
      <c r="G7" s="478"/>
      <c r="H7" s="479"/>
      <c r="J7" s="477"/>
      <c r="K7" s="478"/>
      <c r="L7" s="479"/>
      <c r="N7" s="477"/>
      <c r="O7" s="478"/>
      <c r="P7" s="479"/>
      <c r="R7" s="477"/>
      <c r="S7" s="478"/>
      <c r="T7" s="479"/>
      <c r="V7" s="477"/>
      <c r="W7" s="478"/>
      <c r="X7" s="479"/>
      <c r="Z7" s="477"/>
      <c r="AA7" s="478"/>
      <c r="AB7" s="479"/>
    </row>
    <row r="8" spans="1:28" ht="16.5" thickBot="1" x14ac:dyDescent="0.3">
      <c r="A8" s="106">
        <v>6</v>
      </c>
      <c r="B8" s="495" t="s">
        <v>559</v>
      </c>
      <c r="C8" s="496"/>
      <c r="D8" s="497"/>
      <c r="F8" s="492" t="s">
        <v>16</v>
      </c>
      <c r="G8" s="493" t="s">
        <v>0</v>
      </c>
      <c r="H8" s="494" t="s">
        <v>1</v>
      </c>
      <c r="J8" s="492" t="s">
        <v>16</v>
      </c>
      <c r="K8" s="493" t="s">
        <v>0</v>
      </c>
      <c r="L8" s="494" t="s">
        <v>1</v>
      </c>
      <c r="N8" s="492" t="s">
        <v>16</v>
      </c>
      <c r="O8" s="493" t="s">
        <v>0</v>
      </c>
      <c r="P8" s="494" t="s">
        <v>1</v>
      </c>
      <c r="R8" s="492" t="s">
        <v>16</v>
      </c>
      <c r="S8" s="493" t="s">
        <v>0</v>
      </c>
      <c r="T8" s="494" t="s">
        <v>1</v>
      </c>
      <c r="V8" s="492" t="s">
        <v>16</v>
      </c>
      <c r="W8" s="493" t="s">
        <v>0</v>
      </c>
      <c r="X8" s="494" t="s">
        <v>1</v>
      </c>
      <c r="Z8" s="492" t="s">
        <v>16</v>
      </c>
      <c r="AA8" s="493" t="s">
        <v>0</v>
      </c>
      <c r="AB8" s="494" t="s">
        <v>1</v>
      </c>
    </row>
    <row r="9" spans="1:28" ht="15" customHeight="1" thickBot="1" x14ac:dyDescent="0.3">
      <c r="F9" s="333"/>
      <c r="G9" s="331"/>
      <c r="H9" s="338"/>
      <c r="J9" s="333"/>
      <c r="K9" s="331"/>
      <c r="L9" s="338"/>
      <c r="N9" s="333"/>
      <c r="O9" s="331"/>
      <c r="P9" s="338"/>
      <c r="R9" s="333"/>
      <c r="S9" s="331"/>
      <c r="T9" s="338"/>
      <c r="V9" s="333"/>
      <c r="W9" s="331"/>
      <c r="X9" s="338"/>
      <c r="Z9" s="333"/>
      <c r="AA9" s="331"/>
      <c r="AB9" s="338"/>
    </row>
    <row r="10" spans="1:28" s="18" customFormat="1" ht="90.75" customHeight="1" thickBot="1" x14ac:dyDescent="0.3">
      <c r="F10" s="99" t="s">
        <v>421</v>
      </c>
      <c r="G10" s="86"/>
      <c r="H10" s="100">
        <v>2500</v>
      </c>
      <c r="J10" s="99" t="s">
        <v>430</v>
      </c>
      <c r="K10" s="491"/>
      <c r="L10" s="100">
        <v>150</v>
      </c>
      <c r="N10" s="99" t="s">
        <v>438</v>
      </c>
      <c r="O10" s="86"/>
      <c r="P10" s="100">
        <v>250</v>
      </c>
      <c r="R10" s="99" t="s">
        <v>440</v>
      </c>
      <c r="S10" s="491"/>
      <c r="T10" s="100">
        <v>150</v>
      </c>
      <c r="V10" s="99" t="s">
        <v>434</v>
      </c>
      <c r="W10" s="86"/>
      <c r="X10" s="100">
        <v>15</v>
      </c>
      <c r="Z10" s="101" t="s">
        <v>442</v>
      </c>
      <c r="AA10" s="87"/>
      <c r="AB10" s="102">
        <v>100</v>
      </c>
    </row>
    <row r="11" spans="1:28" s="18" customFormat="1" ht="90.75" customHeight="1" thickBot="1" x14ac:dyDescent="0.3">
      <c r="F11" s="26" t="s">
        <v>422</v>
      </c>
      <c r="G11" s="15"/>
      <c r="H11" s="22">
        <v>2500</v>
      </c>
      <c r="J11" s="26" t="s">
        <v>431</v>
      </c>
      <c r="K11" s="454"/>
      <c r="L11" s="22">
        <v>150</v>
      </c>
      <c r="N11" s="27" t="s">
        <v>439</v>
      </c>
      <c r="O11" s="20"/>
      <c r="P11" s="24">
        <v>300</v>
      </c>
      <c r="R11" s="27" t="s">
        <v>441</v>
      </c>
      <c r="S11" s="490"/>
      <c r="T11" s="24">
        <v>150</v>
      </c>
      <c r="V11" s="26" t="s">
        <v>435</v>
      </c>
      <c r="W11" s="15"/>
      <c r="X11" s="22">
        <v>15</v>
      </c>
    </row>
    <row r="12" spans="1:28" s="18" customFormat="1" ht="90.75" customHeight="1" x14ac:dyDescent="0.25">
      <c r="F12" s="26" t="s">
        <v>423</v>
      </c>
      <c r="G12" s="15"/>
      <c r="H12" s="22">
        <v>500</v>
      </c>
      <c r="J12" s="26" t="s">
        <v>432</v>
      </c>
      <c r="K12" s="489"/>
      <c r="L12" s="22">
        <v>300</v>
      </c>
      <c r="P12" s="23"/>
      <c r="V12" s="26" t="s">
        <v>436</v>
      </c>
      <c r="W12" s="15"/>
      <c r="X12" s="22">
        <v>20</v>
      </c>
    </row>
    <row r="13" spans="1:28" s="18" customFormat="1" ht="90.75" customHeight="1" thickBot="1" x14ac:dyDescent="0.3">
      <c r="F13" s="26" t="s">
        <v>424</v>
      </c>
      <c r="G13" s="15"/>
      <c r="H13" s="22">
        <v>800</v>
      </c>
      <c r="J13" s="27" t="s">
        <v>433</v>
      </c>
      <c r="K13" s="490"/>
      <c r="L13" s="24">
        <v>300</v>
      </c>
      <c r="V13" s="27" t="s">
        <v>437</v>
      </c>
      <c r="W13" s="20"/>
      <c r="X13" s="24">
        <v>15</v>
      </c>
    </row>
    <row r="14" spans="1:28" s="18" customFormat="1" ht="90.75" customHeight="1" x14ac:dyDescent="0.25">
      <c r="F14" s="26" t="s">
        <v>425</v>
      </c>
      <c r="G14" s="15"/>
      <c r="H14" s="22">
        <v>1000</v>
      </c>
    </row>
    <row r="15" spans="1:28" s="18" customFormat="1" ht="90.75" customHeight="1" x14ac:dyDescent="0.25">
      <c r="F15" s="26" t="s">
        <v>426</v>
      </c>
      <c r="G15" s="15"/>
      <c r="H15" s="22">
        <v>1500</v>
      </c>
    </row>
    <row r="16" spans="1:28" s="18" customFormat="1" ht="90.75" customHeight="1" x14ac:dyDescent="0.25">
      <c r="F16" s="26" t="s">
        <v>427</v>
      </c>
      <c r="G16" s="15"/>
      <c r="H16" s="22">
        <v>2000</v>
      </c>
    </row>
    <row r="17" spans="6:8" s="18" customFormat="1" ht="90.75" customHeight="1" x14ac:dyDescent="0.25">
      <c r="F17" s="26" t="s">
        <v>428</v>
      </c>
      <c r="G17" s="15"/>
      <c r="H17" s="22">
        <v>2000</v>
      </c>
    </row>
    <row r="18" spans="6:8" s="18" customFormat="1" ht="90.75" customHeight="1" thickBot="1" x14ac:dyDescent="0.3">
      <c r="F18" s="27" t="s">
        <v>593</v>
      </c>
      <c r="G18" s="20"/>
      <c r="H18" s="24">
        <v>500</v>
      </c>
    </row>
    <row r="19" spans="6:8" ht="80.25" customHeight="1" thickBot="1" x14ac:dyDescent="0.3">
      <c r="F19" s="27" t="s">
        <v>429</v>
      </c>
      <c r="G19" s="20"/>
      <c r="H19" s="24">
        <v>501</v>
      </c>
    </row>
    <row r="21" spans="6:8" x14ac:dyDescent="0.25">
      <c r="F21" s="25"/>
    </row>
    <row r="22" spans="6:8" x14ac:dyDescent="0.25">
      <c r="F22" s="25"/>
    </row>
    <row r="23" spans="6:8" x14ac:dyDescent="0.25">
      <c r="F23" s="25"/>
    </row>
    <row r="24" spans="6:8" x14ac:dyDescent="0.25">
      <c r="F24" s="25"/>
    </row>
    <row r="25" spans="6:8" x14ac:dyDescent="0.25">
      <c r="F25" s="25"/>
    </row>
    <row r="26" spans="6:8" x14ac:dyDescent="0.25">
      <c r="F26" s="25"/>
    </row>
  </sheetData>
  <sheetProtection password="C6DD" sheet="1" objects="1" scenarios="1" sort="0"/>
  <mergeCells count="40">
    <mergeCell ref="B8:D8"/>
    <mergeCell ref="B6:D6"/>
    <mergeCell ref="F1:G4"/>
    <mergeCell ref="H1:H4"/>
    <mergeCell ref="AA1:AB2"/>
    <mergeCell ref="W1:X2"/>
    <mergeCell ref="S1:T2"/>
    <mergeCell ref="O1:P2"/>
    <mergeCell ref="Z8:Z9"/>
    <mergeCell ref="AA8:AA9"/>
    <mergeCell ref="AB8:AB9"/>
    <mergeCell ref="N5:P7"/>
    <mergeCell ref="J5:L7"/>
    <mergeCell ref="O8:O9"/>
    <mergeCell ref="N8:N9"/>
    <mergeCell ref="X8:X9"/>
    <mergeCell ref="W8:W9"/>
    <mergeCell ref="V8:V9"/>
    <mergeCell ref="T8:T9"/>
    <mergeCell ref="S8:S9"/>
    <mergeCell ref="K10:K11"/>
    <mergeCell ref="K12:K13"/>
    <mergeCell ref="S10:S11"/>
    <mergeCell ref="F8:F9"/>
    <mergeCell ref="G8:G9"/>
    <mergeCell ref="H8:H9"/>
    <mergeCell ref="L8:L9"/>
    <mergeCell ref="K8:K9"/>
    <mergeCell ref="J8:J9"/>
    <mergeCell ref="R8:R9"/>
    <mergeCell ref="P8:P9"/>
    <mergeCell ref="A1:D2"/>
    <mergeCell ref="R5:T7"/>
    <mergeCell ref="V5:X7"/>
    <mergeCell ref="Z5:AB7"/>
    <mergeCell ref="B3:D3"/>
    <mergeCell ref="B5:D5"/>
    <mergeCell ref="B4:D4"/>
    <mergeCell ref="B7:D7"/>
    <mergeCell ref="F5:H7"/>
  </mergeCells>
  <hyperlinks>
    <hyperlink ref="H1:H4" location="КАТАЛОГ!A1" display="Перейти в каталог"/>
    <hyperlink ref="B3:D3" location="ЗАЩИТА_ОТ_ПАДЕНИЯ" display="Защита от падения"/>
    <hyperlink ref="B4:D4" location="ЗАЩИТА_ГОЛОВЫ" display="Защита головы"/>
    <hyperlink ref="B5:D5" location="РЕСПИРАТОРЫ" display="Рспираторы"/>
    <hyperlink ref="B6:D6" location="СПЕЦОДЕЖДА" display="Сигнальные жилеты"/>
    <hyperlink ref="B7:D7" location="РАБОЧИЕ_ПЕРЧАТКИ_И_НОСКИ" display="Перчатки/носки"/>
    <hyperlink ref="B8:D8" location="ХОЗТОВАРЫ__СРЕДСТВА_ОГРАЖДЕНИЯ" display="Средства ограждения"/>
    <hyperlink ref="O1:P2" location="оглавлние_сиз" display="◄ в начало"/>
    <hyperlink ref="S1:T2" location="оглавлние_сиз" display="◄ в начало"/>
    <hyperlink ref="W1:X2" location="оглавлние_сиз" display="◄ в начало"/>
    <hyperlink ref="AA1:AB2" location="оглавлние_сиз" display="◄ в начало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1:O33"/>
  <sheetViews>
    <sheetView zoomScaleNormal="100" workbookViewId="0">
      <selection activeCell="D1" sqref="D1:D3"/>
    </sheetView>
  </sheetViews>
  <sheetFormatPr defaultRowHeight="18.75" x14ac:dyDescent="0.25"/>
  <cols>
    <col min="1" max="1" width="4.28515625" customWidth="1"/>
    <col min="2" max="2" width="37.7109375" style="2" customWidth="1"/>
    <col min="3" max="3" width="23.28515625" style="3" customWidth="1"/>
    <col min="4" max="4" width="21.5703125" style="3" customWidth="1"/>
    <col min="5" max="5" width="2.42578125" customWidth="1"/>
    <col min="6" max="6" width="38.85546875" customWidth="1"/>
    <col min="7" max="7" width="15.140625" customWidth="1"/>
    <col min="8" max="8" width="19.42578125" customWidth="1"/>
    <col min="9" max="11" width="0.85546875" style="136" customWidth="1"/>
    <col min="12" max="12" width="8" style="136" customWidth="1"/>
    <col min="13" max="15" width="6" style="136" customWidth="1"/>
  </cols>
  <sheetData>
    <row r="1" spans="2:12" ht="18.75" customHeight="1" x14ac:dyDescent="0.25">
      <c r="B1" s="219"/>
      <c r="C1" s="219"/>
      <c r="D1" s="217" t="s">
        <v>523</v>
      </c>
      <c r="F1" s="198" t="s">
        <v>529</v>
      </c>
      <c r="G1" s="199"/>
      <c r="H1" s="200"/>
      <c r="I1" s="138"/>
      <c r="J1" s="139">
        <v>0</v>
      </c>
      <c r="K1" s="139">
        <f>0</f>
        <v>0</v>
      </c>
      <c r="L1" s="138"/>
    </row>
    <row r="2" spans="2:12" ht="18.75" customHeight="1" thickBot="1" x14ac:dyDescent="0.3">
      <c r="B2" s="219"/>
      <c r="C2" s="219"/>
      <c r="D2" s="217"/>
      <c r="F2" s="201"/>
      <c r="G2" s="202"/>
      <c r="H2" s="203"/>
      <c r="I2" s="138"/>
      <c r="J2" s="138">
        <v>1</v>
      </c>
      <c r="K2" s="140">
        <f>10%</f>
        <v>0.1</v>
      </c>
      <c r="L2" s="138"/>
    </row>
    <row r="3" spans="2:12" ht="18.75" customHeight="1" thickBot="1" x14ac:dyDescent="0.3">
      <c r="B3" s="220"/>
      <c r="C3" s="220"/>
      <c r="D3" s="218"/>
      <c r="F3" s="66" t="s">
        <v>525</v>
      </c>
      <c r="G3" s="65" t="s">
        <v>526</v>
      </c>
      <c r="H3" s="65" t="s">
        <v>527</v>
      </c>
      <c r="I3" s="138"/>
      <c r="J3" s="138">
        <v>3</v>
      </c>
      <c r="K3" s="140">
        <f>12%</f>
        <v>0.12</v>
      </c>
      <c r="L3" s="138"/>
    </row>
    <row r="4" spans="2:12" ht="18.75" customHeight="1" x14ac:dyDescent="0.25">
      <c r="B4" s="192" t="s">
        <v>17</v>
      </c>
      <c r="C4" s="193"/>
      <c r="D4" s="194"/>
      <c r="F4" s="64" t="s">
        <v>3</v>
      </c>
      <c r="G4" s="132"/>
      <c r="H4" s="69">
        <f>G4*D13</f>
        <v>0</v>
      </c>
      <c r="I4" s="138"/>
      <c r="J4" s="138">
        <v>5</v>
      </c>
      <c r="K4" s="140">
        <f>15%</f>
        <v>0.15</v>
      </c>
      <c r="L4" s="138"/>
    </row>
    <row r="5" spans="2:12" ht="18.75" customHeight="1" thickBot="1" x14ac:dyDescent="0.3">
      <c r="B5" s="195"/>
      <c r="C5" s="196"/>
      <c r="D5" s="197"/>
      <c r="F5" s="7" t="s">
        <v>4</v>
      </c>
      <c r="G5" s="133"/>
      <c r="H5" s="70">
        <f>G5*D18</f>
        <v>0</v>
      </c>
      <c r="I5" s="138"/>
      <c r="J5" s="138">
        <v>7</v>
      </c>
      <c r="K5" s="140">
        <f>18%</f>
        <v>0.18</v>
      </c>
      <c r="L5" s="138"/>
    </row>
    <row r="6" spans="2:12" ht="18.75" customHeight="1" x14ac:dyDescent="0.25">
      <c r="B6" s="186" t="s">
        <v>16</v>
      </c>
      <c r="C6" s="188" t="s">
        <v>0</v>
      </c>
      <c r="D6" s="190" t="s">
        <v>1</v>
      </c>
      <c r="F6" s="7" t="s">
        <v>5</v>
      </c>
      <c r="G6" s="133"/>
      <c r="H6" s="70">
        <f>G6*D23</f>
        <v>0</v>
      </c>
      <c r="I6" s="138"/>
      <c r="J6" s="138">
        <v>10</v>
      </c>
      <c r="K6" s="140">
        <f>20%</f>
        <v>0.2</v>
      </c>
      <c r="L6" s="138"/>
    </row>
    <row r="7" spans="2:12" ht="18.75" customHeight="1" thickBot="1" x14ac:dyDescent="0.3">
      <c r="B7" s="187"/>
      <c r="C7" s="189"/>
      <c r="D7" s="191"/>
      <c r="F7" s="7" t="s">
        <v>6</v>
      </c>
      <c r="G7" s="133"/>
      <c r="H7" s="70">
        <f>G7*D24</f>
        <v>0</v>
      </c>
      <c r="I7" s="138"/>
      <c r="J7" s="138">
        <v>14</v>
      </c>
      <c r="K7" s="140">
        <f>23%</f>
        <v>0.23</v>
      </c>
      <c r="L7" s="138"/>
    </row>
    <row r="8" spans="2:12" ht="18.75" customHeight="1" x14ac:dyDescent="0.25">
      <c r="B8" s="211" t="s">
        <v>2</v>
      </c>
      <c r="C8" s="214"/>
      <c r="D8" s="215">
        <f>D13+D18+D23+D24</f>
        <v>1770</v>
      </c>
      <c r="F8" s="7" t="s">
        <v>7</v>
      </c>
      <c r="G8" s="133"/>
      <c r="H8" s="70">
        <f>G8*D25</f>
        <v>0</v>
      </c>
      <c r="I8" s="138"/>
      <c r="J8" s="138">
        <v>20</v>
      </c>
      <c r="K8" s="140">
        <f>25%</f>
        <v>0.25</v>
      </c>
      <c r="L8" s="138"/>
    </row>
    <row r="9" spans="2:12" ht="18.75" customHeight="1" x14ac:dyDescent="0.25">
      <c r="B9" s="206"/>
      <c r="C9" s="207"/>
      <c r="D9" s="216"/>
      <c r="F9" s="7" t="s">
        <v>9</v>
      </c>
      <c r="G9" s="133"/>
      <c r="H9" s="70">
        <f>G9*D27</f>
        <v>0</v>
      </c>
      <c r="I9" s="138"/>
      <c r="J9" s="138">
        <v>30</v>
      </c>
      <c r="K9" s="140">
        <f>30%</f>
        <v>0.3</v>
      </c>
      <c r="L9" s="138"/>
    </row>
    <row r="10" spans="2:12" ht="18.75" customHeight="1" x14ac:dyDescent="0.25">
      <c r="B10" s="206"/>
      <c r="C10" s="207"/>
      <c r="D10" s="216"/>
      <c r="F10" s="7" t="s">
        <v>10</v>
      </c>
      <c r="G10" s="133"/>
      <c r="H10" s="70">
        <f t="shared" ref="H10:H15" si="0">G10*D28</f>
        <v>0</v>
      </c>
      <c r="I10" s="138"/>
      <c r="J10" s="138">
        <v>40</v>
      </c>
      <c r="K10" s="140">
        <f>0.33</f>
        <v>0.33</v>
      </c>
      <c r="L10" s="138"/>
    </row>
    <row r="11" spans="2:12" ht="18.75" customHeight="1" x14ac:dyDescent="0.25">
      <c r="B11" s="206"/>
      <c r="C11" s="207"/>
      <c r="D11" s="216"/>
      <c r="F11" s="7" t="s">
        <v>11</v>
      </c>
      <c r="G11" s="133"/>
      <c r="H11" s="70">
        <f t="shared" si="0"/>
        <v>0</v>
      </c>
      <c r="I11" s="138"/>
      <c r="J11" s="138">
        <v>60</v>
      </c>
      <c r="K11" s="140">
        <f>35%</f>
        <v>0.35</v>
      </c>
      <c r="L11" s="138"/>
    </row>
    <row r="12" spans="2:12" ht="18.75" customHeight="1" x14ac:dyDescent="0.25">
      <c r="B12" s="206"/>
      <c r="C12" s="207"/>
      <c r="D12" s="216"/>
      <c r="F12" s="62" t="s">
        <v>12</v>
      </c>
      <c r="G12" s="133"/>
      <c r="H12" s="70">
        <f t="shared" si="0"/>
        <v>0</v>
      </c>
      <c r="I12" s="138"/>
      <c r="J12" s="138">
        <v>90</v>
      </c>
      <c r="K12" s="140">
        <f>38%</f>
        <v>0.38</v>
      </c>
      <c r="L12" s="138"/>
    </row>
    <row r="13" spans="2:12" ht="18.75" customHeight="1" x14ac:dyDescent="0.25">
      <c r="B13" s="206" t="s">
        <v>594</v>
      </c>
      <c r="C13" s="207"/>
      <c r="D13" s="208">
        <v>700</v>
      </c>
      <c r="F13" s="62" t="s">
        <v>13</v>
      </c>
      <c r="G13" s="133"/>
      <c r="H13" s="70">
        <f t="shared" si="0"/>
        <v>0</v>
      </c>
      <c r="I13" s="138"/>
      <c r="J13" s="138">
        <v>120</v>
      </c>
      <c r="K13" s="140">
        <f>40%</f>
        <v>0.4</v>
      </c>
      <c r="L13" s="138"/>
    </row>
    <row r="14" spans="2:12" ht="18.75" customHeight="1" x14ac:dyDescent="0.25">
      <c r="B14" s="206"/>
      <c r="C14" s="207"/>
      <c r="D14" s="208"/>
      <c r="F14" s="62" t="s">
        <v>14</v>
      </c>
      <c r="G14" s="133"/>
      <c r="H14" s="70">
        <f t="shared" si="0"/>
        <v>0</v>
      </c>
      <c r="I14" s="138"/>
      <c r="J14" s="138">
        <v>150</v>
      </c>
      <c r="K14" s="140">
        <f>42%</f>
        <v>0.42</v>
      </c>
      <c r="L14" s="138"/>
    </row>
    <row r="15" spans="2:12" ht="18.75" customHeight="1" thickBot="1" x14ac:dyDescent="0.3">
      <c r="B15" s="206"/>
      <c r="C15" s="207"/>
      <c r="D15" s="208"/>
      <c r="F15" s="63" t="s">
        <v>524</v>
      </c>
      <c r="G15" s="133"/>
      <c r="H15" s="115">
        <f t="shared" si="0"/>
        <v>0</v>
      </c>
      <c r="I15" s="138"/>
      <c r="J15" s="138">
        <v>180</v>
      </c>
      <c r="K15" s="140">
        <f>45%</f>
        <v>0.45</v>
      </c>
      <c r="L15" s="138"/>
    </row>
    <row r="16" spans="2:12" ht="18.75" customHeight="1" thickBot="1" x14ac:dyDescent="0.3">
      <c r="B16" s="206"/>
      <c r="C16" s="207"/>
      <c r="D16" s="208"/>
      <c r="G16" s="114" t="s">
        <v>528</v>
      </c>
      <c r="H16" s="116">
        <f>H4+H5+H6+H7+H8+H9+H10+H11+H12+H13+H14+H15</f>
        <v>0</v>
      </c>
      <c r="I16" s="138"/>
      <c r="J16" s="138"/>
      <c r="K16" s="138"/>
      <c r="L16" s="138"/>
    </row>
    <row r="17" spans="2:12" ht="18.75" customHeight="1" thickBot="1" x14ac:dyDescent="0.3">
      <c r="B17" s="206"/>
      <c r="C17" s="207"/>
      <c r="D17" s="208"/>
      <c r="I17" s="138"/>
      <c r="J17" s="138"/>
      <c r="K17" s="138"/>
      <c r="L17" s="138"/>
    </row>
    <row r="18" spans="2:12" ht="18.75" customHeight="1" thickBot="1" x14ac:dyDescent="0.3">
      <c r="B18" s="209" t="s">
        <v>595</v>
      </c>
      <c r="C18" s="207"/>
      <c r="D18" s="208">
        <v>550</v>
      </c>
      <c r="F18" s="212" t="s">
        <v>536</v>
      </c>
      <c r="G18" s="213"/>
      <c r="H18" s="134"/>
      <c r="I18" s="138"/>
      <c r="J18" s="138"/>
      <c r="K18" s="138"/>
      <c r="L18" s="138"/>
    </row>
    <row r="19" spans="2:12" ht="18.75" customHeight="1" thickBot="1" x14ac:dyDescent="0.3">
      <c r="B19" s="210"/>
      <c r="C19" s="207"/>
      <c r="D19" s="208"/>
      <c r="F19" s="204" t="s">
        <v>530</v>
      </c>
      <c r="G19" s="205"/>
      <c r="H19" s="68">
        <f>(H4+H5+H6+H7+H8+H9+H10+H11+H12+H13+H14)*I19</f>
        <v>0</v>
      </c>
      <c r="I19" s="138">
        <f>VLOOKUP(H18,J1:K15,2)</f>
        <v>0</v>
      </c>
      <c r="J19" s="138"/>
      <c r="K19" s="138"/>
      <c r="L19" s="138"/>
    </row>
    <row r="20" spans="2:12" ht="18.75" customHeight="1" x14ac:dyDescent="0.25">
      <c r="B20" s="210"/>
      <c r="C20" s="207"/>
      <c r="D20" s="208"/>
      <c r="I20" s="135"/>
      <c r="J20" s="135"/>
      <c r="K20" s="135"/>
      <c r="L20" s="135"/>
    </row>
    <row r="21" spans="2:12" ht="18.75" customHeight="1" x14ac:dyDescent="0.25">
      <c r="B21" s="210"/>
      <c r="C21" s="207"/>
      <c r="D21" s="208"/>
    </row>
    <row r="22" spans="2:12" ht="18.75" customHeight="1" x14ac:dyDescent="0.25">
      <c r="B22" s="211"/>
      <c r="C22" s="207"/>
      <c r="D22" s="208"/>
    </row>
    <row r="23" spans="2:12" ht="90.75" customHeight="1" x14ac:dyDescent="0.25">
      <c r="B23" s="7" t="s">
        <v>5</v>
      </c>
      <c r="C23" s="6"/>
      <c r="D23" s="8">
        <v>170</v>
      </c>
    </row>
    <row r="24" spans="2:12" ht="90.75" customHeight="1" x14ac:dyDescent="0.25">
      <c r="B24" s="7" t="s">
        <v>6</v>
      </c>
      <c r="C24" s="6"/>
      <c r="D24" s="8">
        <v>350</v>
      </c>
    </row>
    <row r="25" spans="2:12" ht="90.75" customHeight="1" x14ac:dyDescent="0.25">
      <c r="B25" s="7" t="s">
        <v>7</v>
      </c>
      <c r="C25" s="6"/>
      <c r="D25" s="8">
        <v>80</v>
      </c>
    </row>
    <row r="26" spans="2:12" ht="90.75" customHeight="1" x14ac:dyDescent="0.25">
      <c r="B26" s="7" t="s">
        <v>8</v>
      </c>
      <c r="C26" s="6"/>
      <c r="D26" s="137">
        <f>(D27*2)+(D28*3)</f>
        <v>1700</v>
      </c>
    </row>
    <row r="27" spans="2:12" ht="90.75" customHeight="1" x14ac:dyDescent="0.25">
      <c r="B27" s="7" t="s">
        <v>9</v>
      </c>
      <c r="C27" s="6"/>
      <c r="D27" s="8">
        <v>550</v>
      </c>
    </row>
    <row r="28" spans="2:12" ht="90.75" customHeight="1" x14ac:dyDescent="0.25">
      <c r="B28" s="7" t="s">
        <v>10</v>
      </c>
      <c r="C28" s="6"/>
      <c r="D28" s="8">
        <v>200</v>
      </c>
    </row>
    <row r="29" spans="2:12" ht="90.75" customHeight="1" x14ac:dyDescent="0.25">
      <c r="B29" s="7" t="s">
        <v>11</v>
      </c>
      <c r="C29" s="6"/>
      <c r="D29" s="8">
        <v>100</v>
      </c>
    </row>
    <row r="30" spans="2:12" ht="90.75" customHeight="1" x14ac:dyDescent="0.25">
      <c r="B30" s="7" t="s">
        <v>12</v>
      </c>
      <c r="C30" s="6"/>
      <c r="D30" s="8">
        <v>500</v>
      </c>
    </row>
    <row r="31" spans="2:12" ht="90.75" customHeight="1" x14ac:dyDescent="0.25">
      <c r="B31" s="7" t="s">
        <v>13</v>
      </c>
      <c r="C31" s="6"/>
      <c r="D31" s="8">
        <v>200</v>
      </c>
    </row>
    <row r="32" spans="2:12" ht="90.75" customHeight="1" x14ac:dyDescent="0.25">
      <c r="B32" s="7" t="s">
        <v>14</v>
      </c>
      <c r="C32" s="6"/>
      <c r="D32" s="8">
        <v>200</v>
      </c>
    </row>
    <row r="33" spans="2:4" ht="90.75" customHeight="1" thickBot="1" x14ac:dyDescent="0.3">
      <c r="B33" s="9" t="s">
        <v>15</v>
      </c>
      <c r="C33" s="10"/>
      <c r="D33" s="11">
        <v>2000</v>
      </c>
    </row>
  </sheetData>
  <sheetProtection password="C6DD" sheet="1" objects="1" scenarios="1" sort="0" autoFilter="0"/>
  <mergeCells count="18">
    <mergeCell ref="C8:C12"/>
    <mergeCell ref="B8:B12"/>
    <mergeCell ref="D8:D12"/>
    <mergeCell ref="D1:D3"/>
    <mergeCell ref="B1:C3"/>
    <mergeCell ref="F19:G19"/>
    <mergeCell ref="B13:B17"/>
    <mergeCell ref="C13:C17"/>
    <mergeCell ref="D13:D17"/>
    <mergeCell ref="C18:C22"/>
    <mergeCell ref="D18:D22"/>
    <mergeCell ref="B18:B22"/>
    <mergeCell ref="F18:G18"/>
    <mergeCell ref="B6:B7"/>
    <mergeCell ref="C6:C7"/>
    <mergeCell ref="D6:D7"/>
    <mergeCell ref="B4:D5"/>
    <mergeCell ref="F1:H2"/>
  </mergeCells>
  <dataValidations xWindow="976" yWindow="349" count="2">
    <dataValidation type="whole" allowBlank="1" showInputMessage="1" showErrorMessage="1" errorTitle="Неверно" error="ввод только цифрами" promptTitle="Количество" prompt="Введите количество цифрами" sqref="G4:G15">
      <formula1>0</formula1>
      <formula2>10000000</formula2>
    </dataValidation>
    <dataValidation type="list" allowBlank="1" showInputMessage="1" showErrorMessage="1" sqref="H18">
      <formula1>$J$1:$J$15</formula1>
    </dataValidation>
  </dataValidations>
  <hyperlinks>
    <hyperlink ref="D1:D3" location="КАТАЛОГ!A1" display="Перейти в каталог"/>
  </hyperlinks>
  <pageMargins left="0.7" right="0.7" top="0.75" bottom="0.75" header="0.3" footer="0.3"/>
  <pageSetup paperSize="9" fitToWidth="0" fitToHeight="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Q61"/>
  <sheetViews>
    <sheetView zoomScaleNormal="100" workbookViewId="0">
      <selection activeCell="A7" sqref="A7"/>
    </sheetView>
  </sheetViews>
  <sheetFormatPr defaultRowHeight="15" x14ac:dyDescent="0.25"/>
  <cols>
    <col min="1" max="1" width="3.28515625" style="18" customWidth="1"/>
    <col min="2" max="4" width="9.140625" style="18"/>
    <col min="5" max="5" width="1.140625" style="18" customWidth="1"/>
    <col min="6" max="6" width="30.85546875" style="18" bestFit="1" customWidth="1"/>
    <col min="7" max="7" width="19.5703125" style="18" customWidth="1"/>
    <col min="8" max="8" width="14.85546875" style="18" bestFit="1" customWidth="1"/>
    <col min="9" max="9" width="0.85546875" style="18" customWidth="1"/>
    <col min="10" max="10" width="30.85546875" style="25" bestFit="1" customWidth="1"/>
    <col min="11" max="11" width="19.5703125" style="18" customWidth="1"/>
    <col min="12" max="12" width="14.85546875" style="23" bestFit="1" customWidth="1"/>
    <col min="13" max="13" width="0.5703125" style="18" customWidth="1"/>
    <col min="14" max="14" width="30.85546875" style="25" bestFit="1" customWidth="1"/>
    <col min="15" max="15" width="19.5703125" style="18" customWidth="1"/>
    <col min="16" max="16" width="14.85546875" style="23" bestFit="1" customWidth="1"/>
    <col min="17" max="17" width="0.85546875" style="18" customWidth="1"/>
    <col min="18" max="18" width="30.85546875" style="25" bestFit="1" customWidth="1"/>
    <col min="19" max="19" width="19.5703125" style="18" customWidth="1"/>
    <col min="20" max="20" width="14.85546875" style="23" bestFit="1" customWidth="1"/>
    <col min="21" max="21" width="1.28515625" style="18" customWidth="1"/>
    <col min="22" max="22" width="30.85546875" style="18" bestFit="1" customWidth="1"/>
    <col min="23" max="23" width="19.5703125" style="18" bestFit="1" customWidth="1"/>
    <col min="24" max="24" width="14.85546875" style="18" bestFit="1" customWidth="1"/>
    <col min="25" max="16384" width="9.140625" style="18"/>
  </cols>
  <sheetData>
    <row r="1" spans="1:43" ht="15" customHeight="1" x14ac:dyDescent="0.3">
      <c r="A1" s="221" t="s">
        <v>531</v>
      </c>
      <c r="B1" s="221"/>
      <c r="C1" s="221"/>
      <c r="D1" s="221"/>
      <c r="F1" s="219"/>
      <c r="G1" s="219"/>
      <c r="H1" s="217" t="s">
        <v>523</v>
      </c>
      <c r="N1" s="71"/>
      <c r="O1" s="255" t="s">
        <v>537</v>
      </c>
      <c r="P1" s="256"/>
      <c r="V1" s="72"/>
      <c r="W1" s="255" t="s">
        <v>537</v>
      </c>
      <c r="X1" s="256"/>
    </row>
    <row r="2" spans="1:43" ht="15" customHeight="1" thickBot="1" x14ac:dyDescent="0.35">
      <c r="A2" s="222"/>
      <c r="B2" s="222"/>
      <c r="C2" s="222"/>
      <c r="D2" s="222"/>
      <c r="E2"/>
      <c r="F2" s="219"/>
      <c r="G2" s="219"/>
      <c r="H2" s="217"/>
      <c r="N2" s="71"/>
      <c r="O2" s="257"/>
      <c r="P2" s="258"/>
      <c r="V2" s="72"/>
      <c r="W2" s="257"/>
      <c r="X2" s="258"/>
    </row>
    <row r="3" spans="1:43" ht="15" customHeight="1" x14ac:dyDescent="0.25">
      <c r="A3" s="75">
        <v>1</v>
      </c>
      <c r="B3" s="226" t="s">
        <v>533</v>
      </c>
      <c r="C3" s="227"/>
      <c r="D3" s="228"/>
      <c r="E3"/>
      <c r="F3" s="219"/>
      <c r="G3" s="219"/>
      <c r="H3" s="217"/>
    </row>
    <row r="4" spans="1:43" ht="15.75" customHeight="1" thickBot="1" x14ac:dyDescent="0.3">
      <c r="A4" s="76">
        <v>2</v>
      </c>
      <c r="B4" s="229" t="s">
        <v>534</v>
      </c>
      <c r="C4" s="230"/>
      <c r="D4" s="231"/>
      <c r="E4"/>
      <c r="F4" s="235"/>
      <c r="G4" s="235"/>
      <c r="H4" s="236"/>
    </row>
    <row r="5" spans="1:43" ht="15.75" x14ac:dyDescent="0.25">
      <c r="A5" s="77">
        <v>3</v>
      </c>
      <c r="B5" s="232" t="s">
        <v>535</v>
      </c>
      <c r="C5" s="233"/>
      <c r="D5" s="234"/>
      <c r="E5"/>
      <c r="F5" s="246" t="s">
        <v>38</v>
      </c>
      <c r="G5" s="247"/>
      <c r="H5" s="248"/>
      <c r="J5" s="246" t="s">
        <v>39</v>
      </c>
      <c r="K5" s="247"/>
      <c r="L5" s="248"/>
      <c r="N5" s="246" t="s">
        <v>40</v>
      </c>
      <c r="O5" s="247"/>
      <c r="P5" s="248"/>
      <c r="R5" s="237" t="s">
        <v>90</v>
      </c>
      <c r="S5" s="238"/>
      <c r="T5" s="239"/>
      <c r="V5" s="237" t="s">
        <v>41</v>
      </c>
      <c r="W5" s="238"/>
      <c r="X5" s="239"/>
    </row>
    <row r="6" spans="1:43" ht="16.5" thickBot="1" x14ac:dyDescent="0.3">
      <c r="A6" s="78">
        <v>4</v>
      </c>
      <c r="B6" s="223" t="s">
        <v>532</v>
      </c>
      <c r="C6" s="224"/>
      <c r="D6" s="225"/>
      <c r="E6"/>
      <c r="F6" s="249"/>
      <c r="G6" s="241"/>
      <c r="H6" s="250"/>
      <c r="J6" s="249"/>
      <c r="K6" s="241"/>
      <c r="L6" s="250"/>
      <c r="N6" s="249"/>
      <c r="O6" s="241"/>
      <c r="P6" s="250"/>
      <c r="R6" s="240"/>
      <c r="S6" s="241"/>
      <c r="T6" s="242"/>
      <c r="V6" s="240"/>
      <c r="W6" s="241"/>
      <c r="X6" s="242"/>
    </row>
    <row r="7" spans="1:43" ht="21.75" thickBot="1" x14ac:dyDescent="0.3">
      <c r="B7" s="67"/>
      <c r="C7" s="67"/>
      <c r="D7" s="67"/>
      <c r="E7"/>
      <c r="F7" s="19" t="s">
        <v>16</v>
      </c>
      <c r="G7" s="19" t="s">
        <v>0</v>
      </c>
      <c r="H7" s="19" t="s">
        <v>1</v>
      </c>
      <c r="J7" s="19" t="s">
        <v>16</v>
      </c>
      <c r="K7" s="19" t="s">
        <v>0</v>
      </c>
      <c r="L7" s="19" t="s">
        <v>1</v>
      </c>
      <c r="N7" s="21" t="s">
        <v>16</v>
      </c>
      <c r="O7" s="19" t="s">
        <v>0</v>
      </c>
      <c r="P7" s="19" t="s">
        <v>1</v>
      </c>
      <c r="R7" s="19" t="s">
        <v>16</v>
      </c>
      <c r="S7" s="19" t="s">
        <v>0</v>
      </c>
      <c r="T7" s="19" t="s">
        <v>1</v>
      </c>
      <c r="V7" s="12" t="s">
        <v>16</v>
      </c>
      <c r="W7" s="12" t="s">
        <v>0</v>
      </c>
      <c r="X7" s="12" t="s">
        <v>1</v>
      </c>
    </row>
    <row r="8" spans="1:43" ht="90.75" customHeight="1" thickBot="1" x14ac:dyDescent="0.35">
      <c r="F8" s="31" t="s">
        <v>42</v>
      </c>
      <c r="G8" s="32"/>
      <c r="H8" s="33">
        <v>2000</v>
      </c>
      <c r="I8" s="34"/>
      <c r="J8" s="31" t="s">
        <v>42</v>
      </c>
      <c r="K8" s="32"/>
      <c r="L8" s="141">
        <f>H8</f>
        <v>2000</v>
      </c>
      <c r="M8" s="34"/>
      <c r="N8" s="31" t="s">
        <v>42</v>
      </c>
      <c r="O8" s="35"/>
      <c r="P8" s="141">
        <f>H8</f>
        <v>2000</v>
      </c>
      <c r="Q8" s="34"/>
      <c r="R8" s="36" t="s">
        <v>91</v>
      </c>
      <c r="S8" s="37"/>
      <c r="T8" s="38">
        <v>7700</v>
      </c>
      <c r="U8" s="34"/>
      <c r="V8" s="39" t="s">
        <v>98</v>
      </c>
      <c r="W8" s="40"/>
      <c r="X8" s="41">
        <v>5500</v>
      </c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43" ht="90.75" customHeight="1" x14ac:dyDescent="0.3">
      <c r="F9" s="42" t="s">
        <v>43</v>
      </c>
      <c r="G9" s="37"/>
      <c r="H9" s="43">
        <v>6000</v>
      </c>
      <c r="I9" s="34"/>
      <c r="J9" s="44" t="s">
        <v>69</v>
      </c>
      <c r="K9" s="37"/>
      <c r="L9" s="43">
        <v>9500</v>
      </c>
      <c r="M9" s="34"/>
      <c r="N9" s="42" t="s">
        <v>72</v>
      </c>
      <c r="O9" s="38"/>
      <c r="P9" s="43">
        <v>11000</v>
      </c>
      <c r="Q9" s="34"/>
      <c r="R9" s="36" t="s">
        <v>92</v>
      </c>
      <c r="S9" s="37"/>
      <c r="T9" s="38">
        <v>11000</v>
      </c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</row>
    <row r="10" spans="1:43" ht="90.75" customHeight="1" x14ac:dyDescent="0.3">
      <c r="F10" s="42" t="s">
        <v>44</v>
      </c>
      <c r="G10" s="37"/>
      <c r="H10" s="43">
        <v>2000</v>
      </c>
      <c r="I10" s="34"/>
      <c r="J10" s="44" t="s">
        <v>70</v>
      </c>
      <c r="K10" s="37"/>
      <c r="L10" s="43">
        <v>3000</v>
      </c>
      <c r="M10" s="34"/>
      <c r="N10" s="42" t="s">
        <v>71</v>
      </c>
      <c r="O10" s="38"/>
      <c r="P10" s="43">
        <v>3500</v>
      </c>
      <c r="Q10" s="34"/>
      <c r="R10" s="36" t="s">
        <v>93</v>
      </c>
      <c r="S10" s="243"/>
      <c r="T10" s="38">
        <v>21000</v>
      </c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</row>
    <row r="11" spans="1:43" ht="90.75" customHeight="1" x14ac:dyDescent="0.3">
      <c r="F11" s="42" t="s">
        <v>45</v>
      </c>
      <c r="G11" s="243"/>
      <c r="H11" s="142">
        <f>H9+(H10*1)</f>
        <v>8000</v>
      </c>
      <c r="I11" s="34"/>
      <c r="J11" s="42" t="s">
        <v>52</v>
      </c>
      <c r="K11" s="243"/>
      <c r="L11" s="142">
        <f>L9+(L10*1)</f>
        <v>12500</v>
      </c>
      <c r="M11" s="34"/>
      <c r="N11" s="42" t="s">
        <v>73</v>
      </c>
      <c r="O11" s="252"/>
      <c r="P11" s="142">
        <f>P9+(P10*1)</f>
        <v>14500</v>
      </c>
      <c r="Q11" s="34"/>
      <c r="R11" s="36" t="s">
        <v>94</v>
      </c>
      <c r="S11" s="244"/>
      <c r="T11" s="38">
        <v>24000</v>
      </c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</row>
    <row r="12" spans="1:43" ht="90.75" customHeight="1" x14ac:dyDescent="0.3">
      <c r="F12" s="42" t="s">
        <v>46</v>
      </c>
      <c r="G12" s="244"/>
      <c r="H12" s="142">
        <f>H9+(H10*2)</f>
        <v>10000</v>
      </c>
      <c r="I12" s="34"/>
      <c r="J12" s="42" t="s">
        <v>53</v>
      </c>
      <c r="K12" s="244"/>
      <c r="L12" s="142">
        <f>L9+(L10*2)</f>
        <v>15500</v>
      </c>
      <c r="M12" s="34"/>
      <c r="N12" s="42" t="s">
        <v>74</v>
      </c>
      <c r="O12" s="253"/>
      <c r="P12" s="142">
        <f>P9+(P10*2)</f>
        <v>18000</v>
      </c>
      <c r="Q12" s="34"/>
      <c r="R12" s="36" t="s">
        <v>95</v>
      </c>
      <c r="S12" s="244"/>
      <c r="T12" s="38">
        <v>28000</v>
      </c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</row>
    <row r="13" spans="1:43" ht="90.75" customHeight="1" x14ac:dyDescent="0.3">
      <c r="F13" s="42" t="s">
        <v>47</v>
      </c>
      <c r="G13" s="244"/>
      <c r="H13" s="142">
        <f>H9+(H10*3)</f>
        <v>12000</v>
      </c>
      <c r="I13" s="34"/>
      <c r="J13" s="42" t="s">
        <v>54</v>
      </c>
      <c r="K13" s="244"/>
      <c r="L13" s="142">
        <f>L9+(L10*3)</f>
        <v>18500</v>
      </c>
      <c r="M13" s="34"/>
      <c r="N13" s="42" t="s">
        <v>75</v>
      </c>
      <c r="O13" s="253"/>
      <c r="P13" s="142">
        <f>P9+(P10*3)</f>
        <v>21500</v>
      </c>
      <c r="Q13" s="34"/>
      <c r="R13" s="36" t="s">
        <v>96</v>
      </c>
      <c r="S13" s="244"/>
      <c r="T13" s="38">
        <v>33000</v>
      </c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</row>
    <row r="14" spans="1:43" ht="90.75" customHeight="1" x14ac:dyDescent="0.3">
      <c r="F14" s="42" t="s">
        <v>48</v>
      </c>
      <c r="G14" s="244"/>
      <c r="H14" s="142">
        <f>H9+(H10*4)</f>
        <v>14000</v>
      </c>
      <c r="I14" s="34"/>
      <c r="J14" s="42" t="s">
        <v>55</v>
      </c>
      <c r="K14" s="244"/>
      <c r="L14" s="142">
        <f>L9+(L10*4)</f>
        <v>21500</v>
      </c>
      <c r="M14" s="34"/>
      <c r="N14" s="42" t="s">
        <v>76</v>
      </c>
      <c r="O14" s="253"/>
      <c r="P14" s="142">
        <f>P9+(P10*4)</f>
        <v>25000</v>
      </c>
      <c r="Q14" s="34"/>
      <c r="R14" s="36" t="s">
        <v>97</v>
      </c>
      <c r="S14" s="245"/>
      <c r="T14" s="38">
        <v>38000</v>
      </c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</row>
    <row r="15" spans="1:43" ht="90.75" customHeight="1" x14ac:dyDescent="0.3">
      <c r="F15" s="42" t="s">
        <v>49</v>
      </c>
      <c r="G15" s="244"/>
      <c r="H15" s="142">
        <f>H9+(H10*5)</f>
        <v>16000</v>
      </c>
      <c r="I15" s="34"/>
      <c r="J15" s="42" t="s">
        <v>56</v>
      </c>
      <c r="K15" s="244"/>
      <c r="L15" s="142">
        <f>L9+(L10*5)</f>
        <v>24500</v>
      </c>
      <c r="M15" s="34"/>
      <c r="N15" s="42" t="s">
        <v>77</v>
      </c>
      <c r="O15" s="253"/>
      <c r="P15" s="142">
        <f>P9+(P10*5)</f>
        <v>28500</v>
      </c>
      <c r="Q15" s="34"/>
      <c r="R15" s="45"/>
      <c r="S15" s="34"/>
      <c r="T15" s="46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</row>
    <row r="16" spans="1:43" ht="90.75" customHeight="1" x14ac:dyDescent="0.3">
      <c r="F16" s="42" t="s">
        <v>50</v>
      </c>
      <c r="G16" s="244"/>
      <c r="H16" s="142">
        <f>H9+(H10*6)</f>
        <v>18000</v>
      </c>
      <c r="I16" s="34"/>
      <c r="J16" s="42" t="s">
        <v>57</v>
      </c>
      <c r="K16" s="244"/>
      <c r="L16" s="142">
        <f>L9+(L10*6)</f>
        <v>27500</v>
      </c>
      <c r="M16" s="34"/>
      <c r="N16" s="42" t="s">
        <v>78</v>
      </c>
      <c r="O16" s="253"/>
      <c r="P16" s="142">
        <f>P9+(P10*6)</f>
        <v>32000</v>
      </c>
      <c r="Q16" s="34"/>
      <c r="R16" s="45"/>
      <c r="S16" s="34"/>
      <c r="T16" s="46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</row>
    <row r="17" spans="6:43" ht="90.75" customHeight="1" thickBot="1" x14ac:dyDescent="0.35">
      <c r="F17" s="47" t="s">
        <v>51</v>
      </c>
      <c r="G17" s="251"/>
      <c r="H17" s="143">
        <f>H9+(H10*7)</f>
        <v>20000</v>
      </c>
      <c r="I17" s="48"/>
      <c r="J17" s="42" t="s">
        <v>58</v>
      </c>
      <c r="K17" s="244"/>
      <c r="L17" s="142">
        <f>L9+(L10*7)</f>
        <v>30500</v>
      </c>
      <c r="M17" s="34"/>
      <c r="N17" s="42" t="s">
        <v>79</v>
      </c>
      <c r="O17" s="253"/>
      <c r="P17" s="142">
        <f>P9+(P10*7)</f>
        <v>35500</v>
      </c>
      <c r="Q17" s="34"/>
      <c r="R17" s="45"/>
      <c r="S17" s="34"/>
      <c r="T17" s="46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</row>
    <row r="18" spans="6:43" ht="90.75" customHeight="1" x14ac:dyDescent="0.3">
      <c r="F18" s="34"/>
      <c r="G18" s="34"/>
      <c r="H18" s="34"/>
      <c r="I18" s="34"/>
      <c r="J18" s="42" t="s">
        <v>59</v>
      </c>
      <c r="K18" s="244"/>
      <c r="L18" s="142">
        <f>L9+(L10*8)</f>
        <v>33500</v>
      </c>
      <c r="M18" s="34"/>
      <c r="N18" s="42" t="s">
        <v>80</v>
      </c>
      <c r="O18" s="253"/>
      <c r="P18" s="142">
        <f>P9+(P10*8)</f>
        <v>39000</v>
      </c>
      <c r="Q18" s="34"/>
      <c r="R18" s="45"/>
      <c r="S18" s="34"/>
      <c r="T18" s="46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</row>
    <row r="19" spans="6:43" ht="90.75" customHeight="1" x14ac:dyDescent="0.3">
      <c r="F19" s="34"/>
      <c r="G19" s="34"/>
      <c r="H19" s="34"/>
      <c r="I19" s="34"/>
      <c r="J19" s="42" t="s">
        <v>60</v>
      </c>
      <c r="K19" s="244"/>
      <c r="L19" s="142">
        <f>L9+(L10*9)</f>
        <v>36500</v>
      </c>
      <c r="M19" s="34"/>
      <c r="N19" s="42" t="s">
        <v>81</v>
      </c>
      <c r="O19" s="253"/>
      <c r="P19" s="142">
        <f>P9+(P10*9)</f>
        <v>42500</v>
      </c>
      <c r="Q19" s="34"/>
      <c r="R19" s="45"/>
      <c r="S19" s="34"/>
      <c r="T19" s="46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</row>
    <row r="20" spans="6:43" ht="90.75" customHeight="1" x14ac:dyDescent="0.3">
      <c r="F20" s="34"/>
      <c r="G20" s="34"/>
      <c r="H20" s="34"/>
      <c r="I20" s="34"/>
      <c r="J20" s="42" t="s">
        <v>61</v>
      </c>
      <c r="K20" s="244"/>
      <c r="L20" s="142">
        <f>L9+(L10*10)</f>
        <v>39500</v>
      </c>
      <c r="M20" s="34"/>
      <c r="N20" s="42" t="s">
        <v>82</v>
      </c>
      <c r="O20" s="253"/>
      <c r="P20" s="142">
        <f>P9+(P10*10)</f>
        <v>46000</v>
      </c>
      <c r="Q20" s="34"/>
      <c r="R20" s="45"/>
      <c r="S20" s="34"/>
      <c r="T20" s="46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</row>
    <row r="21" spans="6:43" ht="90.75" customHeight="1" x14ac:dyDescent="0.3">
      <c r="F21" s="34"/>
      <c r="G21" s="34"/>
      <c r="H21" s="34"/>
      <c r="I21" s="34"/>
      <c r="J21" s="42" t="s">
        <v>62</v>
      </c>
      <c r="K21" s="244"/>
      <c r="L21" s="142">
        <f>L9+(L10*11)</f>
        <v>42500</v>
      </c>
      <c r="M21" s="34"/>
      <c r="N21" s="42" t="s">
        <v>83</v>
      </c>
      <c r="O21" s="253"/>
      <c r="P21" s="142">
        <f>P9+(P10*11)</f>
        <v>49500</v>
      </c>
      <c r="Q21" s="34"/>
      <c r="R21" s="45"/>
      <c r="S21" s="34"/>
      <c r="T21" s="46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</row>
    <row r="22" spans="6:43" ht="90.75" customHeight="1" x14ac:dyDescent="0.3">
      <c r="F22" s="34"/>
      <c r="G22" s="34"/>
      <c r="H22" s="34"/>
      <c r="I22" s="34"/>
      <c r="J22" s="42" t="s">
        <v>63</v>
      </c>
      <c r="K22" s="244"/>
      <c r="L22" s="142">
        <f>L9+(L10*12)</f>
        <v>45500</v>
      </c>
      <c r="M22" s="34"/>
      <c r="N22" s="42" t="s">
        <v>84</v>
      </c>
      <c r="O22" s="253"/>
      <c r="P22" s="142">
        <f>P9+(P10*12)</f>
        <v>53000</v>
      </c>
      <c r="Q22" s="34"/>
      <c r="R22" s="45"/>
      <c r="S22" s="34"/>
      <c r="T22" s="46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</row>
    <row r="23" spans="6:43" ht="90.75" customHeight="1" x14ac:dyDescent="0.3">
      <c r="F23" s="34"/>
      <c r="G23" s="34"/>
      <c r="H23" s="34"/>
      <c r="I23" s="34"/>
      <c r="J23" s="42" t="s">
        <v>64</v>
      </c>
      <c r="K23" s="244"/>
      <c r="L23" s="142">
        <f>L9+(L10*13)</f>
        <v>48500</v>
      </c>
      <c r="M23" s="34"/>
      <c r="N23" s="42" t="s">
        <v>85</v>
      </c>
      <c r="O23" s="253"/>
      <c r="P23" s="142">
        <f>P9+(P10*13)</f>
        <v>56500</v>
      </c>
      <c r="Q23" s="34"/>
      <c r="R23" s="45"/>
      <c r="S23" s="34"/>
      <c r="T23" s="46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</row>
    <row r="24" spans="6:43" ht="90.75" customHeight="1" x14ac:dyDescent="0.3">
      <c r="F24" s="25"/>
      <c r="G24" s="34"/>
      <c r="H24" s="34"/>
      <c r="I24" s="34"/>
      <c r="J24" s="42" t="s">
        <v>65</v>
      </c>
      <c r="K24" s="244"/>
      <c r="L24" s="142">
        <f>L9+(L10*14)</f>
        <v>51500</v>
      </c>
      <c r="M24" s="34"/>
      <c r="N24" s="42" t="s">
        <v>86</v>
      </c>
      <c r="O24" s="253"/>
      <c r="P24" s="142">
        <f>P9+(P10*14)</f>
        <v>60000</v>
      </c>
      <c r="Q24" s="34"/>
      <c r="R24" s="45"/>
      <c r="S24" s="34"/>
      <c r="T24" s="46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</row>
    <row r="25" spans="6:43" ht="90.75" customHeight="1" x14ac:dyDescent="0.3">
      <c r="F25" s="25"/>
      <c r="G25" s="34"/>
      <c r="H25" s="34"/>
      <c r="I25" s="34"/>
      <c r="J25" s="42" t="s">
        <v>66</v>
      </c>
      <c r="K25" s="244"/>
      <c r="L25" s="142">
        <f>L9+(L10*15)</f>
        <v>54500</v>
      </c>
      <c r="M25" s="34"/>
      <c r="N25" s="42" t="s">
        <v>87</v>
      </c>
      <c r="O25" s="253"/>
      <c r="P25" s="142">
        <f>P9+(P10*15)</f>
        <v>63500</v>
      </c>
      <c r="Q25" s="34"/>
      <c r="R25" s="45"/>
      <c r="S25" s="34"/>
      <c r="T25" s="46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</row>
    <row r="26" spans="6:43" ht="90.75" customHeight="1" x14ac:dyDescent="0.3">
      <c r="F26" s="25"/>
      <c r="G26" s="34"/>
      <c r="H26" s="34"/>
      <c r="I26" s="34"/>
      <c r="J26" s="42" t="s">
        <v>67</v>
      </c>
      <c r="K26" s="244"/>
      <c r="L26" s="142">
        <f>L9+(L10*16)</f>
        <v>57500</v>
      </c>
      <c r="M26" s="34"/>
      <c r="N26" s="42" t="s">
        <v>88</v>
      </c>
      <c r="O26" s="253"/>
      <c r="P26" s="142">
        <f>P9+(P10*16)</f>
        <v>67000</v>
      </c>
      <c r="Q26" s="34"/>
      <c r="R26" s="45"/>
      <c r="S26" s="34"/>
      <c r="T26" s="46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</row>
    <row r="27" spans="6:43" ht="90.75" customHeight="1" thickBot="1" x14ac:dyDescent="0.35">
      <c r="F27" s="25"/>
      <c r="G27" s="34"/>
      <c r="H27" s="34"/>
      <c r="I27" s="34"/>
      <c r="J27" s="47" t="s">
        <v>68</v>
      </c>
      <c r="K27" s="251"/>
      <c r="L27" s="142">
        <f>L9+(L10*17)</f>
        <v>60500</v>
      </c>
      <c r="M27" s="34"/>
      <c r="N27" s="47" t="s">
        <v>89</v>
      </c>
      <c r="O27" s="254"/>
      <c r="P27" s="142">
        <f>P9+(P10*17)</f>
        <v>70500</v>
      </c>
      <c r="Q27" s="34"/>
      <c r="R27" s="45"/>
      <c r="S27" s="34"/>
      <c r="T27" s="46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</row>
    <row r="28" spans="6:43" ht="18.75" x14ac:dyDescent="0.3">
      <c r="F28" s="25"/>
      <c r="G28" s="34"/>
      <c r="H28" s="34"/>
      <c r="I28" s="34"/>
      <c r="J28" s="45"/>
      <c r="K28" s="34"/>
      <c r="L28" s="46"/>
      <c r="M28" s="34"/>
      <c r="N28" s="45"/>
      <c r="O28" s="34"/>
      <c r="P28" s="46"/>
      <c r="Q28" s="34"/>
      <c r="R28" s="45"/>
      <c r="S28" s="34"/>
      <c r="T28" s="46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</row>
    <row r="29" spans="6:43" ht="18.75" x14ac:dyDescent="0.3">
      <c r="F29" s="34"/>
      <c r="G29" s="34"/>
      <c r="H29" s="34"/>
      <c r="I29" s="34"/>
      <c r="J29" s="45"/>
      <c r="K29" s="34"/>
      <c r="L29" s="46"/>
      <c r="M29" s="34"/>
      <c r="N29" s="45"/>
      <c r="O29" s="34"/>
      <c r="P29" s="46"/>
      <c r="Q29" s="34"/>
      <c r="R29" s="45"/>
      <c r="S29" s="34"/>
      <c r="T29" s="46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</row>
    <row r="30" spans="6:43" ht="18.75" x14ac:dyDescent="0.3">
      <c r="F30" s="34"/>
      <c r="G30" s="34"/>
      <c r="H30" s="34"/>
      <c r="I30" s="34"/>
      <c r="J30" s="45"/>
      <c r="K30" s="34"/>
      <c r="L30" s="46"/>
      <c r="M30" s="34"/>
      <c r="N30" s="45"/>
      <c r="O30" s="34"/>
      <c r="P30" s="46"/>
      <c r="Q30" s="34"/>
      <c r="R30" s="45"/>
      <c r="S30" s="34"/>
      <c r="T30" s="46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</row>
    <row r="31" spans="6:43" ht="18.75" x14ac:dyDescent="0.3">
      <c r="F31" s="34"/>
      <c r="G31" s="34"/>
      <c r="H31" s="34"/>
      <c r="I31" s="34"/>
      <c r="J31" s="45"/>
      <c r="K31" s="34"/>
      <c r="L31" s="46"/>
      <c r="M31" s="34"/>
      <c r="N31" s="45"/>
      <c r="O31" s="34"/>
      <c r="P31" s="46"/>
      <c r="Q31" s="34"/>
      <c r="R31" s="45"/>
      <c r="S31" s="34"/>
      <c r="T31" s="46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</row>
    <row r="32" spans="6:43" ht="18.75" x14ac:dyDescent="0.3">
      <c r="F32" s="34"/>
      <c r="G32" s="34"/>
      <c r="H32" s="34"/>
      <c r="I32" s="34"/>
      <c r="J32" s="45"/>
      <c r="K32" s="34"/>
      <c r="L32" s="46"/>
      <c r="M32" s="34"/>
      <c r="N32" s="45"/>
      <c r="O32" s="34"/>
      <c r="P32" s="46"/>
      <c r="Q32" s="34"/>
      <c r="R32" s="45"/>
      <c r="S32" s="34"/>
      <c r="T32" s="46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</row>
    <row r="33" spans="6:43" ht="18.75" x14ac:dyDescent="0.3">
      <c r="F33" s="34"/>
      <c r="G33" s="34"/>
      <c r="H33" s="34"/>
      <c r="I33" s="34"/>
      <c r="J33" s="45"/>
      <c r="K33" s="34"/>
      <c r="L33" s="46"/>
      <c r="M33" s="34"/>
      <c r="N33" s="45"/>
      <c r="O33" s="34"/>
      <c r="P33" s="46"/>
      <c r="Q33" s="34"/>
      <c r="R33" s="45"/>
      <c r="S33" s="34"/>
      <c r="T33" s="46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</row>
    <row r="34" spans="6:43" ht="18.75" x14ac:dyDescent="0.3">
      <c r="F34" s="34"/>
      <c r="G34" s="34"/>
      <c r="H34" s="34"/>
      <c r="I34" s="34"/>
      <c r="J34" s="45"/>
      <c r="K34" s="34"/>
      <c r="L34" s="46"/>
      <c r="M34" s="34"/>
      <c r="N34" s="45"/>
      <c r="O34" s="34"/>
      <c r="P34" s="46"/>
      <c r="Q34" s="34"/>
      <c r="R34" s="45"/>
      <c r="S34" s="34"/>
      <c r="T34" s="46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</row>
    <row r="49" spans="17:19" x14ac:dyDescent="0.25">
      <c r="Q49"/>
      <c r="R49" s="5"/>
      <c r="S49"/>
    </row>
    <row r="50" spans="17:19" x14ac:dyDescent="0.25">
      <c r="Q50"/>
      <c r="R50" s="5"/>
      <c r="S50"/>
    </row>
    <row r="51" spans="17:19" x14ac:dyDescent="0.25">
      <c r="Q51"/>
      <c r="R51" s="5"/>
      <c r="S51"/>
    </row>
    <row r="52" spans="17:19" x14ac:dyDescent="0.25">
      <c r="Q52"/>
      <c r="R52" s="5"/>
      <c r="S52"/>
    </row>
    <row r="53" spans="17:19" x14ac:dyDescent="0.25">
      <c r="Q53"/>
      <c r="R53" s="5"/>
      <c r="S53"/>
    </row>
    <row r="54" spans="17:19" x14ac:dyDescent="0.25">
      <c r="Q54"/>
      <c r="R54" s="5"/>
      <c r="S54"/>
    </row>
    <row r="55" spans="17:19" x14ac:dyDescent="0.25">
      <c r="Q55"/>
      <c r="R55" s="5"/>
      <c r="S55"/>
    </row>
    <row r="56" spans="17:19" x14ac:dyDescent="0.25">
      <c r="Q56"/>
      <c r="R56" s="5"/>
      <c r="S56"/>
    </row>
    <row r="57" spans="17:19" x14ac:dyDescent="0.25">
      <c r="Q57"/>
      <c r="R57" s="5"/>
      <c r="S57"/>
    </row>
    <row r="58" spans="17:19" x14ac:dyDescent="0.25">
      <c r="Q58"/>
      <c r="R58" s="5"/>
      <c r="S58"/>
    </row>
    <row r="59" spans="17:19" x14ac:dyDescent="0.25">
      <c r="Q59"/>
      <c r="R59" s="5"/>
      <c r="S59"/>
    </row>
    <row r="60" spans="17:19" x14ac:dyDescent="0.25">
      <c r="Q60"/>
      <c r="R60" s="5"/>
      <c r="S60"/>
    </row>
    <row r="61" spans="17:19" x14ac:dyDescent="0.25">
      <c r="Q61"/>
      <c r="R61" s="5"/>
      <c r="S61"/>
    </row>
  </sheetData>
  <sheetProtection password="C6DD" sheet="1" objects="1" scenarios="1"/>
  <mergeCells count="18">
    <mergeCell ref="F1:G4"/>
    <mergeCell ref="H1:H4"/>
    <mergeCell ref="V5:X6"/>
    <mergeCell ref="S10:S14"/>
    <mergeCell ref="F5:H6"/>
    <mergeCell ref="J5:L6"/>
    <mergeCell ref="N5:P6"/>
    <mergeCell ref="R5:T6"/>
    <mergeCell ref="G11:G17"/>
    <mergeCell ref="K11:K27"/>
    <mergeCell ref="O11:O27"/>
    <mergeCell ref="O1:P2"/>
    <mergeCell ref="W1:X2"/>
    <mergeCell ref="A1:D2"/>
    <mergeCell ref="B6:D6"/>
    <mergeCell ref="B3:D3"/>
    <mergeCell ref="B4:D4"/>
    <mergeCell ref="B5:D5"/>
  </mergeCells>
  <hyperlinks>
    <hyperlink ref="H1:H4" location="КАТАЛОГ!A1" display="Перейти в каталог"/>
    <hyperlink ref="B3:D3" location="ВЫШКА_ТУРА_1_6_Х_0_8_м." display="Вышка 1,6 х 0,8 метра"/>
    <hyperlink ref="B4:D4" location="ВЫШКА_ТУРА_2_Х_1_2_м." display="Вышка 2 х 1,2 метра"/>
    <hyperlink ref="B5:D5" location="ВЫШКА_ТУРА_2_Х_2_м." display="Вышка 2 х 2 метра"/>
    <hyperlink ref="B6:D6" location="ПОМОСТ_МАЛЯРНЫЙ" display="Помост малярный"/>
    <hyperlink ref="O1:P2" location="ОГЛАВЛЕНИЕ_РАЗДЕЛА" display="◄ в начало"/>
    <hyperlink ref="W1:X2" location="ОГЛАВЛЕНИЕ_РАЗДЕЛА" display="◄ в начало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27"/>
  <sheetViews>
    <sheetView zoomScaleNormal="100" workbookViewId="0">
      <selection activeCell="A6" sqref="A6"/>
    </sheetView>
  </sheetViews>
  <sheetFormatPr defaultRowHeight="15" x14ac:dyDescent="0.25"/>
  <cols>
    <col min="1" max="1" width="4" customWidth="1"/>
    <col min="2" max="4" width="10.28515625" customWidth="1"/>
    <col min="5" max="5" width="1.42578125" customWidth="1"/>
    <col min="6" max="6" width="30.85546875" bestFit="1" customWidth="1"/>
    <col min="7" max="7" width="19.5703125" bestFit="1" customWidth="1"/>
    <col min="8" max="8" width="14.85546875" bestFit="1" customWidth="1"/>
    <col min="9" max="9" width="2.85546875" customWidth="1"/>
    <col min="10" max="10" width="30.85546875" bestFit="1" customWidth="1"/>
    <col min="11" max="11" width="19.5703125" bestFit="1" customWidth="1"/>
    <col min="12" max="12" width="14.85546875" bestFit="1" customWidth="1"/>
    <col min="13" max="13" width="2.140625" customWidth="1"/>
    <col min="14" max="14" width="30.85546875" style="25" bestFit="1" customWidth="1"/>
    <col min="15" max="15" width="19.5703125" bestFit="1" customWidth="1"/>
    <col min="16" max="16" width="14.85546875" style="4" bestFit="1" customWidth="1"/>
  </cols>
  <sheetData>
    <row r="1" spans="1:16" ht="15" customHeight="1" x14ac:dyDescent="0.25">
      <c r="A1" s="268" t="s">
        <v>531</v>
      </c>
      <c r="B1" s="269"/>
      <c r="C1" s="269"/>
      <c r="D1" s="270"/>
      <c r="E1" s="74"/>
      <c r="F1" s="219"/>
      <c r="G1" s="219"/>
      <c r="H1" s="217" t="s">
        <v>523</v>
      </c>
      <c r="K1" s="259" t="s">
        <v>537</v>
      </c>
      <c r="L1" s="260"/>
      <c r="O1" s="259" t="s">
        <v>537</v>
      </c>
      <c r="P1" s="260"/>
    </row>
    <row r="2" spans="1:16" ht="15" customHeight="1" thickBot="1" x14ac:dyDescent="0.3">
      <c r="A2" s="271"/>
      <c r="B2" s="272"/>
      <c r="C2" s="272"/>
      <c r="D2" s="273"/>
      <c r="E2" s="74"/>
      <c r="F2" s="219"/>
      <c r="G2" s="219"/>
      <c r="H2" s="217"/>
      <c r="K2" s="261"/>
      <c r="L2" s="262"/>
      <c r="O2" s="261"/>
      <c r="P2" s="262"/>
    </row>
    <row r="3" spans="1:16" ht="15" customHeight="1" x14ac:dyDescent="0.25">
      <c r="A3" s="79">
        <v>1</v>
      </c>
      <c r="B3" s="277" t="s">
        <v>538</v>
      </c>
      <c r="C3" s="277"/>
      <c r="D3" s="278"/>
      <c r="E3" s="74"/>
      <c r="F3" s="219"/>
      <c r="G3" s="219"/>
      <c r="H3" s="217"/>
    </row>
    <row r="4" spans="1:16" ht="15.75" customHeight="1" thickBot="1" x14ac:dyDescent="0.3">
      <c r="A4" s="80">
        <v>2</v>
      </c>
      <c r="B4" s="263" t="s">
        <v>539</v>
      </c>
      <c r="C4" s="263"/>
      <c r="D4" s="264"/>
      <c r="F4" s="235"/>
      <c r="G4" s="235"/>
      <c r="H4" s="236"/>
    </row>
    <row r="5" spans="1:16" ht="16.5" thickBot="1" x14ac:dyDescent="0.3">
      <c r="A5" s="81">
        <v>3</v>
      </c>
      <c r="B5" s="265" t="s">
        <v>540</v>
      </c>
      <c r="C5" s="266"/>
      <c r="D5" s="267"/>
      <c r="F5" s="246" t="s">
        <v>126</v>
      </c>
      <c r="G5" s="247"/>
      <c r="H5" s="248"/>
      <c r="J5" s="246" t="s">
        <v>125</v>
      </c>
      <c r="K5" s="247"/>
      <c r="L5" s="248"/>
      <c r="N5" s="246" t="s">
        <v>140</v>
      </c>
      <c r="O5" s="247"/>
      <c r="P5" s="248"/>
    </row>
    <row r="6" spans="1:16" ht="15.75" thickBot="1" x14ac:dyDescent="0.3">
      <c r="F6" s="249"/>
      <c r="G6" s="241"/>
      <c r="H6" s="250"/>
      <c r="J6" s="249"/>
      <c r="K6" s="241"/>
      <c r="L6" s="250"/>
      <c r="N6" s="249"/>
      <c r="O6" s="241"/>
      <c r="P6" s="250"/>
    </row>
    <row r="7" spans="1:16" ht="21.75" thickBot="1" x14ac:dyDescent="0.3">
      <c r="F7" s="12" t="s">
        <v>16</v>
      </c>
      <c r="G7" s="12" t="s">
        <v>0</v>
      </c>
      <c r="H7" s="12" t="s">
        <v>1</v>
      </c>
      <c r="J7" s="12" t="s">
        <v>16</v>
      </c>
      <c r="K7" s="12" t="s">
        <v>0</v>
      </c>
      <c r="L7" s="12" t="s">
        <v>1</v>
      </c>
      <c r="N7" s="19" t="s">
        <v>16</v>
      </c>
      <c r="O7" s="12" t="s">
        <v>0</v>
      </c>
      <c r="P7" s="12" t="s">
        <v>1</v>
      </c>
    </row>
    <row r="8" spans="1:16" ht="90.75" customHeight="1" x14ac:dyDescent="0.25">
      <c r="F8" s="16" t="s">
        <v>100</v>
      </c>
      <c r="G8" s="1"/>
      <c r="H8" s="17">
        <v>100</v>
      </c>
      <c r="J8" s="28" t="s">
        <v>115</v>
      </c>
      <c r="K8" s="13"/>
      <c r="L8" s="49">
        <v>350</v>
      </c>
      <c r="N8" s="28" t="s">
        <v>128</v>
      </c>
      <c r="O8" s="13"/>
      <c r="P8" s="49">
        <v>7.5</v>
      </c>
    </row>
    <row r="9" spans="1:16" ht="90.75" customHeight="1" x14ac:dyDescent="0.25">
      <c r="F9" s="149" t="s">
        <v>596</v>
      </c>
      <c r="G9" s="1"/>
      <c r="H9" s="17">
        <v>100</v>
      </c>
      <c r="J9" s="26" t="s">
        <v>116</v>
      </c>
      <c r="K9" s="274"/>
      <c r="L9" s="50">
        <v>900</v>
      </c>
      <c r="N9" s="26" t="s">
        <v>129</v>
      </c>
      <c r="O9" s="274"/>
      <c r="P9" s="50">
        <v>1</v>
      </c>
    </row>
    <row r="10" spans="1:16" ht="90.75" customHeight="1" x14ac:dyDescent="0.25">
      <c r="F10" s="16" t="s">
        <v>101</v>
      </c>
      <c r="G10" s="1"/>
      <c r="H10" s="17">
        <v>100</v>
      </c>
      <c r="J10" s="26" t="s">
        <v>117</v>
      </c>
      <c r="K10" s="276"/>
      <c r="L10" s="50">
        <v>950</v>
      </c>
      <c r="N10" s="26" t="s">
        <v>130</v>
      </c>
      <c r="O10" s="275"/>
      <c r="P10" s="50">
        <v>3</v>
      </c>
    </row>
    <row r="11" spans="1:16" ht="90.75" customHeight="1" x14ac:dyDescent="0.25">
      <c r="F11" s="16" t="s">
        <v>102</v>
      </c>
      <c r="G11" s="1"/>
      <c r="H11" s="17">
        <v>2000</v>
      </c>
      <c r="J11" s="26" t="s">
        <v>118</v>
      </c>
      <c r="K11" s="274"/>
      <c r="L11" s="50">
        <v>950</v>
      </c>
      <c r="N11" s="26" t="s">
        <v>131</v>
      </c>
      <c r="O11" s="275"/>
      <c r="P11" s="50">
        <v>4</v>
      </c>
    </row>
    <row r="12" spans="1:16" ht="90.75" customHeight="1" x14ac:dyDescent="0.25">
      <c r="F12" s="16" t="s">
        <v>103</v>
      </c>
      <c r="G12" s="1"/>
      <c r="H12" s="17">
        <v>600</v>
      </c>
      <c r="J12" s="26" t="s">
        <v>119</v>
      </c>
      <c r="K12" s="275"/>
      <c r="L12" s="50">
        <v>1000</v>
      </c>
      <c r="N12" s="26" t="s">
        <v>132</v>
      </c>
      <c r="O12" s="276"/>
      <c r="P12" s="50">
        <v>7</v>
      </c>
    </row>
    <row r="13" spans="1:16" ht="90.75" customHeight="1" x14ac:dyDescent="0.25">
      <c r="F13" s="16" t="s">
        <v>104</v>
      </c>
      <c r="G13" s="1"/>
      <c r="H13" s="17">
        <v>4000</v>
      </c>
      <c r="J13" s="26" t="s">
        <v>120</v>
      </c>
      <c r="K13" s="275"/>
      <c r="L13" s="50">
        <v>1100</v>
      </c>
      <c r="N13" s="26" t="s">
        <v>133</v>
      </c>
      <c r="O13" s="1"/>
      <c r="P13" s="50">
        <v>1</v>
      </c>
    </row>
    <row r="14" spans="1:16" ht="90.75" customHeight="1" x14ac:dyDescent="0.25">
      <c r="F14" s="16" t="s">
        <v>105</v>
      </c>
      <c r="G14" s="1"/>
      <c r="H14" s="17">
        <v>4000</v>
      </c>
      <c r="J14" s="26" t="s">
        <v>121</v>
      </c>
      <c r="K14" s="275"/>
      <c r="L14" s="50">
        <v>1200</v>
      </c>
      <c r="N14" s="26" t="s">
        <v>134</v>
      </c>
      <c r="O14" s="1"/>
      <c r="P14" s="50">
        <v>5</v>
      </c>
    </row>
    <row r="15" spans="1:16" ht="90.75" customHeight="1" x14ac:dyDescent="0.25">
      <c r="F15" s="16" t="s">
        <v>589</v>
      </c>
      <c r="G15" s="1"/>
      <c r="H15" s="17">
        <v>450</v>
      </c>
      <c r="J15" s="26" t="s">
        <v>122</v>
      </c>
      <c r="K15" s="276"/>
      <c r="L15" s="50">
        <v>1400</v>
      </c>
      <c r="N15" s="26" t="s">
        <v>135</v>
      </c>
      <c r="O15" s="1"/>
      <c r="P15" s="50">
        <v>1</v>
      </c>
    </row>
    <row r="16" spans="1:16" ht="90.75" customHeight="1" x14ac:dyDescent="0.25">
      <c r="F16" s="16" t="s">
        <v>590</v>
      </c>
      <c r="G16" s="1"/>
      <c r="H16" s="17">
        <v>900</v>
      </c>
      <c r="J16" s="26" t="s">
        <v>123</v>
      </c>
      <c r="K16" s="1"/>
      <c r="L16" s="50">
        <v>400</v>
      </c>
      <c r="N16" s="26" t="s">
        <v>136</v>
      </c>
      <c r="O16" s="1"/>
      <c r="P16" s="50">
        <v>1</v>
      </c>
    </row>
    <row r="17" spans="6:16" ht="90.75" customHeight="1" thickBot="1" x14ac:dyDescent="0.3">
      <c r="F17" s="16" t="s">
        <v>106</v>
      </c>
      <c r="G17" s="1"/>
      <c r="H17" s="17">
        <v>45</v>
      </c>
      <c r="J17" s="27" t="s">
        <v>124</v>
      </c>
      <c r="K17" s="14"/>
      <c r="L17" s="51">
        <v>150</v>
      </c>
      <c r="N17" s="26" t="s">
        <v>137</v>
      </c>
      <c r="O17" s="1"/>
      <c r="P17" s="50">
        <v>1</v>
      </c>
    </row>
    <row r="18" spans="6:16" ht="90.75" customHeight="1" x14ac:dyDescent="0.25">
      <c r="F18" s="16" t="s">
        <v>107</v>
      </c>
      <c r="G18" s="1"/>
      <c r="H18" s="17">
        <v>80</v>
      </c>
      <c r="N18" s="26" t="s">
        <v>138</v>
      </c>
      <c r="O18" s="1"/>
      <c r="P18" s="50">
        <v>2.5</v>
      </c>
    </row>
    <row r="19" spans="6:16" ht="90.75" customHeight="1" x14ac:dyDescent="0.25">
      <c r="F19" s="16" t="s">
        <v>108</v>
      </c>
      <c r="G19" s="1"/>
      <c r="H19" s="17">
        <v>75</v>
      </c>
      <c r="N19" s="26" t="s">
        <v>139</v>
      </c>
      <c r="O19" s="1"/>
      <c r="P19" s="50">
        <v>1</v>
      </c>
    </row>
    <row r="20" spans="6:16" ht="90.75" customHeight="1" thickBot="1" x14ac:dyDescent="0.3">
      <c r="F20" s="16" t="s">
        <v>109</v>
      </c>
      <c r="G20" s="1"/>
      <c r="H20" s="17" t="s">
        <v>28</v>
      </c>
      <c r="N20" s="52" t="s">
        <v>127</v>
      </c>
      <c r="O20" s="14"/>
      <c r="P20" s="51">
        <v>20</v>
      </c>
    </row>
    <row r="21" spans="6:16" ht="90.75" customHeight="1" x14ac:dyDescent="0.25">
      <c r="F21" s="16" t="s">
        <v>110</v>
      </c>
      <c r="G21" s="1"/>
      <c r="H21" s="17">
        <v>85</v>
      </c>
    </row>
    <row r="22" spans="6:16" ht="90.75" customHeight="1" x14ac:dyDescent="0.25">
      <c r="F22" s="16" t="s">
        <v>111</v>
      </c>
      <c r="G22" s="1"/>
      <c r="H22" s="17">
        <v>50</v>
      </c>
    </row>
    <row r="23" spans="6:16" ht="90.75" customHeight="1" x14ac:dyDescent="0.25">
      <c r="F23" s="16" t="s">
        <v>597</v>
      </c>
      <c r="G23" s="1"/>
      <c r="H23" s="17">
        <v>100</v>
      </c>
    </row>
    <row r="24" spans="6:16" ht="90.75" customHeight="1" x14ac:dyDescent="0.25">
      <c r="F24" s="16" t="s">
        <v>598</v>
      </c>
      <c r="G24" s="1"/>
      <c r="H24" s="17">
        <v>100</v>
      </c>
    </row>
    <row r="25" spans="6:16" ht="93.75" customHeight="1" x14ac:dyDescent="0.25">
      <c r="F25" s="16" t="s">
        <v>112</v>
      </c>
      <c r="G25" s="1"/>
      <c r="H25" s="17">
        <v>100</v>
      </c>
    </row>
    <row r="26" spans="6:16" ht="93.75" customHeight="1" x14ac:dyDescent="0.25">
      <c r="F26" s="16" t="s">
        <v>113</v>
      </c>
      <c r="G26" s="1"/>
      <c r="H26" s="17">
        <v>2500</v>
      </c>
    </row>
    <row r="27" spans="6:16" ht="93.75" customHeight="1" x14ac:dyDescent="0.25">
      <c r="F27" s="16" t="s">
        <v>114</v>
      </c>
      <c r="G27" s="1"/>
      <c r="H27" s="17">
        <v>3000</v>
      </c>
    </row>
  </sheetData>
  <sheetProtection password="C6DD" sheet="1" objects="1" scenarios="1"/>
  <mergeCells count="14">
    <mergeCell ref="O1:P2"/>
    <mergeCell ref="B4:D4"/>
    <mergeCell ref="B5:D5"/>
    <mergeCell ref="A1:D2"/>
    <mergeCell ref="O9:O12"/>
    <mergeCell ref="K9:K10"/>
    <mergeCell ref="K11:K15"/>
    <mergeCell ref="F1:G4"/>
    <mergeCell ref="H1:H4"/>
    <mergeCell ref="F5:H6"/>
    <mergeCell ref="J5:L6"/>
    <mergeCell ref="N5:P6"/>
    <mergeCell ref="B3:D3"/>
    <mergeCell ref="K1:L2"/>
  </mergeCells>
  <hyperlinks>
    <hyperlink ref="H1:H4" location="КАТАЛОГ!A1" display="Перейти в каталог"/>
    <hyperlink ref="B3:D3" location="КОМПЛЕКТУЮЩИЕ_К_ОПАЛУБКЕ" display="Комплектующие к опалубке"/>
    <hyperlink ref="B4:D4" location="ОПАЛУБКА_ПЕРЕКРЫТИЙ" display="Опалубка перекрытий"/>
    <hyperlink ref="B5:D5" location="ФИКСАТОРЫ_АРМАТУРЫ" display="Фиксаторы арматуры"/>
    <hyperlink ref="K1:L2" location="оглавление_опалубка" display="◄ в начало"/>
    <hyperlink ref="O1:P2" location="оглавление_опалубка" display="◄ в начало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Q15"/>
  <sheetViews>
    <sheetView zoomScaleNormal="100" workbookViewId="0">
      <selection activeCell="I1" sqref="I1:I4"/>
    </sheetView>
  </sheetViews>
  <sheetFormatPr defaultRowHeight="15" x14ac:dyDescent="0.25"/>
  <cols>
    <col min="1" max="1" width="3.7109375" customWidth="1"/>
    <col min="5" max="5" width="9.42578125" customWidth="1"/>
    <col min="6" max="6" width="0.5703125" customWidth="1"/>
    <col min="7" max="7" width="30.85546875" bestFit="1" customWidth="1"/>
    <col min="8" max="8" width="19.5703125" bestFit="1" customWidth="1"/>
    <col min="9" max="9" width="14.85546875" bestFit="1" customWidth="1"/>
    <col min="10" max="10" width="1.42578125" customWidth="1"/>
    <col min="11" max="11" width="30.85546875" bestFit="1" customWidth="1"/>
    <col min="12" max="12" width="19.5703125" bestFit="1" customWidth="1"/>
    <col min="13" max="13" width="14.85546875" bestFit="1" customWidth="1"/>
    <col min="14" max="14" width="1.140625" customWidth="1"/>
    <col min="15" max="15" width="30.85546875" bestFit="1" customWidth="1"/>
    <col min="16" max="16" width="19.5703125" bestFit="1" customWidth="1"/>
    <col min="17" max="17" width="14.85546875" bestFit="1" customWidth="1"/>
  </cols>
  <sheetData>
    <row r="1" spans="1:17" ht="15" customHeight="1" x14ac:dyDescent="0.25">
      <c r="A1" s="268" t="s">
        <v>531</v>
      </c>
      <c r="B1" s="269"/>
      <c r="C1" s="269"/>
      <c r="D1" s="269"/>
      <c r="E1" s="270"/>
      <c r="G1" s="219"/>
      <c r="H1" s="219"/>
      <c r="I1" s="217" t="s">
        <v>523</v>
      </c>
      <c r="P1" s="259" t="s">
        <v>537</v>
      </c>
      <c r="Q1" s="260"/>
    </row>
    <row r="2" spans="1:17" ht="15" customHeight="1" thickBot="1" x14ac:dyDescent="0.3">
      <c r="A2" s="279"/>
      <c r="B2" s="280"/>
      <c r="C2" s="280"/>
      <c r="D2" s="280"/>
      <c r="E2" s="281"/>
      <c r="G2" s="219"/>
      <c r="H2" s="219"/>
      <c r="I2" s="217"/>
      <c r="P2" s="261"/>
      <c r="Q2" s="262"/>
    </row>
    <row r="3" spans="1:17" ht="15" customHeight="1" x14ac:dyDescent="0.25">
      <c r="A3" s="82">
        <v>1</v>
      </c>
      <c r="B3" s="300" t="s">
        <v>542</v>
      </c>
      <c r="C3" s="301"/>
      <c r="D3" s="301"/>
      <c r="E3" s="302"/>
      <c r="G3" s="219"/>
      <c r="H3" s="219"/>
      <c r="I3" s="217"/>
    </row>
    <row r="4" spans="1:17" ht="15.75" customHeight="1" thickBot="1" x14ac:dyDescent="0.3">
      <c r="A4" s="83">
        <v>2</v>
      </c>
      <c r="B4" s="294" t="s">
        <v>541</v>
      </c>
      <c r="C4" s="295"/>
      <c r="D4" s="295"/>
      <c r="E4" s="296"/>
      <c r="G4" s="235"/>
      <c r="H4" s="235"/>
      <c r="I4" s="236"/>
    </row>
    <row r="5" spans="1:17" ht="15.75" customHeight="1" thickBot="1" x14ac:dyDescent="0.3">
      <c r="A5" s="84">
        <v>3</v>
      </c>
      <c r="B5" s="297" t="s">
        <v>543</v>
      </c>
      <c r="C5" s="298"/>
      <c r="D5" s="298"/>
      <c r="E5" s="299"/>
      <c r="G5" s="282" t="s">
        <v>152</v>
      </c>
      <c r="H5" s="283"/>
      <c r="I5" s="284"/>
      <c r="K5" s="288" t="s">
        <v>154</v>
      </c>
      <c r="L5" s="289"/>
      <c r="M5" s="290"/>
      <c r="O5" s="282" t="s">
        <v>153</v>
      </c>
      <c r="P5" s="283"/>
      <c r="Q5" s="284"/>
    </row>
    <row r="6" spans="1:17" ht="15.75" thickBot="1" x14ac:dyDescent="0.3">
      <c r="G6" s="285"/>
      <c r="H6" s="286"/>
      <c r="I6" s="287"/>
      <c r="K6" s="291"/>
      <c r="L6" s="292"/>
      <c r="M6" s="293"/>
      <c r="O6" s="285"/>
      <c r="P6" s="286"/>
      <c r="Q6" s="287"/>
    </row>
    <row r="7" spans="1:17" ht="21.75" thickBot="1" x14ac:dyDescent="0.3">
      <c r="G7" s="12" t="s">
        <v>16</v>
      </c>
      <c r="H7" s="12" t="s">
        <v>0</v>
      </c>
      <c r="I7" s="12" t="s">
        <v>1</v>
      </c>
      <c r="K7" s="12" t="s">
        <v>16</v>
      </c>
      <c r="L7" s="12" t="s">
        <v>0</v>
      </c>
      <c r="M7" s="12" t="s">
        <v>1</v>
      </c>
      <c r="O7" s="12" t="s">
        <v>16</v>
      </c>
      <c r="P7" s="12" t="s">
        <v>0</v>
      </c>
      <c r="Q7" s="12" t="s">
        <v>1</v>
      </c>
    </row>
    <row r="8" spans="1:17" ht="90.75" customHeight="1" x14ac:dyDescent="0.25">
      <c r="A8" s="25"/>
      <c r="G8" s="28" t="s">
        <v>141</v>
      </c>
      <c r="H8" s="13"/>
      <c r="I8" s="49">
        <v>3000</v>
      </c>
      <c r="K8" s="28" t="s">
        <v>147</v>
      </c>
      <c r="L8" s="13"/>
      <c r="M8" s="49">
        <v>3500</v>
      </c>
      <c r="O8" s="28" t="s">
        <v>150</v>
      </c>
      <c r="P8" s="13"/>
      <c r="Q8" s="49">
        <v>1600</v>
      </c>
    </row>
    <row r="9" spans="1:17" ht="90.75" customHeight="1" thickBot="1" x14ac:dyDescent="0.3">
      <c r="G9" s="26" t="s">
        <v>142</v>
      </c>
      <c r="H9" s="1"/>
      <c r="I9" s="50">
        <v>3200</v>
      </c>
      <c r="K9" s="26" t="s">
        <v>148</v>
      </c>
      <c r="L9" s="1"/>
      <c r="M9" s="50">
        <v>3700</v>
      </c>
      <c r="O9" s="27" t="s">
        <v>151</v>
      </c>
      <c r="P9" s="14"/>
      <c r="Q9" s="51">
        <v>1900</v>
      </c>
    </row>
    <row r="10" spans="1:17" ht="90.75" customHeight="1" thickBot="1" x14ac:dyDescent="0.3">
      <c r="G10" s="26" t="s">
        <v>143</v>
      </c>
      <c r="H10" s="1"/>
      <c r="I10" s="50">
        <v>3500</v>
      </c>
      <c r="K10" s="27" t="s">
        <v>149</v>
      </c>
      <c r="L10" s="14"/>
      <c r="M10" s="51">
        <v>4000</v>
      </c>
    </row>
    <row r="11" spans="1:17" ht="90.75" customHeight="1" thickBot="1" x14ac:dyDescent="0.3">
      <c r="G11" s="26" t="s">
        <v>144</v>
      </c>
      <c r="H11" s="1"/>
      <c r="I11" s="50">
        <v>2500</v>
      </c>
      <c r="K11" s="27" t="s">
        <v>591</v>
      </c>
      <c r="L11" s="14"/>
      <c r="M11" s="51">
        <v>5000</v>
      </c>
    </row>
    <row r="12" spans="1:17" ht="90.75" customHeight="1" x14ac:dyDescent="0.25">
      <c r="G12" s="26" t="s">
        <v>599</v>
      </c>
      <c r="H12" s="1"/>
      <c r="I12" s="50">
        <v>2800</v>
      </c>
    </row>
    <row r="13" spans="1:17" ht="90.75" customHeight="1" x14ac:dyDescent="0.25">
      <c r="G13" s="26" t="s">
        <v>145</v>
      </c>
      <c r="H13" s="1"/>
      <c r="I13" s="50">
        <v>2650</v>
      </c>
    </row>
    <row r="14" spans="1:17" ht="90.75" customHeight="1" thickBot="1" x14ac:dyDescent="0.3">
      <c r="G14" s="27" t="s">
        <v>146</v>
      </c>
      <c r="H14" s="14"/>
      <c r="I14" s="51" t="s">
        <v>28</v>
      </c>
    </row>
    <row r="15" spans="1:17" ht="48" customHeight="1" x14ac:dyDescent="0.25"/>
  </sheetData>
  <sheetProtection password="C6DD" sheet="1" objects="1" scenarios="1" sort="0"/>
  <mergeCells count="10">
    <mergeCell ref="A1:E2"/>
    <mergeCell ref="G5:I6"/>
    <mergeCell ref="K5:M6"/>
    <mergeCell ref="O5:Q6"/>
    <mergeCell ref="G1:H4"/>
    <mergeCell ref="I1:I4"/>
    <mergeCell ref="B4:E4"/>
    <mergeCell ref="B5:E5"/>
    <mergeCell ref="B3:E3"/>
    <mergeCell ref="P1:Q2"/>
  </mergeCells>
  <hyperlinks>
    <hyperlink ref="I1:I4" location="КАТАЛОГ!A1" display="Перейти в каталог"/>
    <hyperlink ref="B3:E3" location="ФАНЕРА_ЛАМИНИРОВАННАЯ_РОССИЯ" display="Фанера ламинированная (Россия)"/>
    <hyperlink ref="B5:E5" location="ФАНЕРА_ЛАМИНИРОВАННАЯ_КИТАЙ" display="Фанера ламинированная (Китай)"/>
    <hyperlink ref="B4:E4" location="ФАНЕРА_ЛАМИНИРОВАННАЯ_ТРАНСПОРТНАЯ" display="Фанера ламинированная транспортная"/>
    <hyperlink ref="P1:Q2" location="оглавление_фанера_ламинированная" display="◄ в начало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0"/>
  <sheetViews>
    <sheetView zoomScaleNormal="100" workbookViewId="0">
      <selection activeCell="A5" sqref="A5"/>
    </sheetView>
  </sheetViews>
  <sheetFormatPr defaultRowHeight="15" x14ac:dyDescent="0.25"/>
  <cols>
    <col min="1" max="1" width="3.7109375" customWidth="1"/>
    <col min="5" max="5" width="1.5703125" customWidth="1"/>
    <col min="6" max="6" width="35" style="25" bestFit="1" customWidth="1"/>
    <col min="7" max="7" width="19.5703125" bestFit="1" customWidth="1"/>
    <col min="8" max="8" width="14.85546875" style="4" bestFit="1" customWidth="1"/>
    <col min="9" max="9" width="2" customWidth="1"/>
    <col min="10" max="10" width="30.85546875" style="25" bestFit="1" customWidth="1"/>
    <col min="11" max="11" width="19.5703125" bestFit="1" customWidth="1"/>
    <col min="12" max="12" width="14.85546875" style="4" bestFit="1" customWidth="1"/>
    <col min="13" max="13" width="16.28515625" customWidth="1"/>
  </cols>
  <sheetData>
    <row r="1" spans="1:13" ht="15" customHeight="1" x14ac:dyDescent="0.25">
      <c r="A1" s="303" t="s">
        <v>531</v>
      </c>
      <c r="B1" s="304"/>
      <c r="C1" s="304"/>
      <c r="D1" s="305"/>
      <c r="F1" s="219"/>
      <c r="G1" s="219"/>
      <c r="H1" s="217" t="s">
        <v>523</v>
      </c>
    </row>
    <row r="2" spans="1:13" ht="15" customHeight="1" thickBot="1" x14ac:dyDescent="0.3">
      <c r="A2" s="306"/>
      <c r="B2" s="307"/>
      <c r="C2" s="307"/>
      <c r="D2" s="308"/>
      <c r="F2" s="219"/>
      <c r="G2" s="219"/>
      <c r="H2" s="217"/>
    </row>
    <row r="3" spans="1:13" ht="15" customHeight="1" x14ac:dyDescent="0.25">
      <c r="A3" s="107">
        <v>1</v>
      </c>
      <c r="B3" s="320" t="s">
        <v>37</v>
      </c>
      <c r="C3" s="321"/>
      <c r="D3" s="322"/>
      <c r="F3" s="219"/>
      <c r="G3" s="219"/>
      <c r="H3" s="217"/>
    </row>
    <row r="4" spans="1:13" ht="15" customHeight="1" thickBot="1" x14ac:dyDescent="0.3">
      <c r="A4" s="108">
        <v>2</v>
      </c>
      <c r="B4" s="323" t="s">
        <v>99</v>
      </c>
      <c r="C4" s="324"/>
      <c r="D4" s="325"/>
      <c r="F4" s="220"/>
      <c r="G4" s="220"/>
      <c r="H4" s="218"/>
    </row>
    <row r="5" spans="1:13" ht="15" customHeight="1" x14ac:dyDescent="0.25">
      <c r="F5" s="192" t="s">
        <v>37</v>
      </c>
      <c r="G5" s="193"/>
      <c r="H5" s="194"/>
      <c r="J5" s="309" t="s">
        <v>99</v>
      </c>
      <c r="K5" s="310"/>
      <c r="L5" s="311"/>
    </row>
    <row r="6" spans="1:13" ht="24" customHeight="1" thickBot="1" x14ac:dyDescent="0.3">
      <c r="F6" s="318"/>
      <c r="G6" s="313"/>
      <c r="H6" s="319"/>
      <c r="J6" s="312"/>
      <c r="K6" s="313"/>
      <c r="L6" s="314"/>
    </row>
    <row r="7" spans="1:13" ht="24" customHeight="1" thickBot="1" x14ac:dyDescent="0.3">
      <c r="F7" s="19" t="s">
        <v>16</v>
      </c>
      <c r="G7" s="113" t="s">
        <v>0</v>
      </c>
      <c r="H7" s="12" t="s">
        <v>1</v>
      </c>
      <c r="J7" s="19" t="s">
        <v>16</v>
      </c>
      <c r="K7" s="12" t="s">
        <v>0</v>
      </c>
      <c r="L7" s="12" t="s">
        <v>1</v>
      </c>
    </row>
    <row r="8" spans="1:13" ht="50.1" customHeight="1" x14ac:dyDescent="0.25">
      <c r="F8" s="111" t="s">
        <v>600</v>
      </c>
      <c r="G8" s="172"/>
      <c r="H8" s="150">
        <v>240</v>
      </c>
      <c r="J8" s="28" t="s">
        <v>31</v>
      </c>
      <c r="K8" s="315"/>
      <c r="L8" s="29">
        <v>2000</v>
      </c>
    </row>
    <row r="9" spans="1:13" ht="50.1" customHeight="1" x14ac:dyDescent="0.25">
      <c r="F9" s="111" t="s">
        <v>18</v>
      </c>
      <c r="G9" s="326"/>
      <c r="H9" s="112">
        <v>280</v>
      </c>
      <c r="J9" s="26" t="s">
        <v>32</v>
      </c>
      <c r="K9" s="316"/>
      <c r="L9" s="22">
        <v>2300</v>
      </c>
    </row>
    <row r="10" spans="1:13" ht="50.1" customHeight="1" x14ac:dyDescent="0.25">
      <c r="F10" s="42" t="s">
        <v>19</v>
      </c>
      <c r="G10" s="326"/>
      <c r="H10" s="109">
        <v>390</v>
      </c>
      <c r="J10" s="26" t="s">
        <v>33</v>
      </c>
      <c r="K10" s="316"/>
      <c r="L10" s="22">
        <v>2400</v>
      </c>
    </row>
    <row r="11" spans="1:13" ht="50.1" customHeight="1" x14ac:dyDescent="0.25">
      <c r="F11" s="42" t="s">
        <v>20</v>
      </c>
      <c r="G11" s="326"/>
      <c r="H11" s="109">
        <v>500</v>
      </c>
      <c r="J11" s="26" t="s">
        <v>34</v>
      </c>
      <c r="K11" s="316"/>
      <c r="L11" s="22">
        <v>2500</v>
      </c>
    </row>
    <row r="12" spans="1:13" ht="50.1" customHeight="1" x14ac:dyDescent="0.25">
      <c r="F12" s="42" t="s">
        <v>21</v>
      </c>
      <c r="G12" s="326"/>
      <c r="H12" s="109">
        <v>550</v>
      </c>
      <c r="J12" s="26" t="s">
        <v>35</v>
      </c>
      <c r="K12" s="316"/>
      <c r="L12" s="22">
        <v>3000</v>
      </c>
    </row>
    <row r="13" spans="1:13" ht="50.1" customHeight="1" thickBot="1" x14ac:dyDescent="0.3">
      <c r="F13" s="42" t="s">
        <v>22</v>
      </c>
      <c r="G13" s="326"/>
      <c r="H13" s="109">
        <v>600</v>
      </c>
      <c r="J13" s="27" t="s">
        <v>36</v>
      </c>
      <c r="K13" s="317"/>
      <c r="L13" s="24">
        <v>3500</v>
      </c>
      <c r="M13" s="4"/>
    </row>
    <row r="14" spans="1:13" ht="50.1" customHeight="1" x14ac:dyDescent="0.25">
      <c r="F14" s="42" t="s">
        <v>23</v>
      </c>
      <c r="G14" s="326"/>
      <c r="H14" s="109">
        <v>700</v>
      </c>
      <c r="K14" s="18"/>
      <c r="L14" s="23"/>
      <c r="M14" s="4"/>
    </row>
    <row r="15" spans="1:13" ht="50.1" customHeight="1" x14ac:dyDescent="0.25">
      <c r="F15" s="42" t="s">
        <v>24</v>
      </c>
      <c r="G15" s="326"/>
      <c r="H15" s="109">
        <v>880</v>
      </c>
      <c r="K15" s="18"/>
      <c r="L15" s="23"/>
      <c r="M15" s="4"/>
    </row>
    <row r="16" spans="1:13" ht="50.1" customHeight="1" x14ac:dyDescent="0.25">
      <c r="F16" s="42" t="s">
        <v>25</v>
      </c>
      <c r="G16" s="326"/>
      <c r="H16" s="109">
        <v>1050</v>
      </c>
      <c r="K16" s="4"/>
      <c r="M16" s="4"/>
    </row>
    <row r="17" spans="6:13" ht="50.1" customHeight="1" x14ac:dyDescent="0.25">
      <c r="F17" s="42" t="s">
        <v>26</v>
      </c>
      <c r="G17" s="326"/>
      <c r="H17" s="109">
        <v>1300</v>
      </c>
      <c r="K17" s="4"/>
      <c r="M17" s="4"/>
    </row>
    <row r="18" spans="6:13" ht="50.1" customHeight="1" x14ac:dyDescent="0.25">
      <c r="F18" s="42" t="s">
        <v>27</v>
      </c>
      <c r="G18" s="326"/>
      <c r="H18" s="109" t="s">
        <v>28</v>
      </c>
    </row>
    <row r="19" spans="6:13" ht="50.1" customHeight="1" x14ac:dyDescent="0.25">
      <c r="F19" s="42" t="s">
        <v>29</v>
      </c>
      <c r="G19" s="326"/>
      <c r="H19" s="109" t="s">
        <v>28</v>
      </c>
    </row>
    <row r="20" spans="6:13" ht="57.75" customHeight="1" thickBot="1" x14ac:dyDescent="0.3">
      <c r="F20" s="47" t="s">
        <v>30</v>
      </c>
      <c r="G20" s="176"/>
      <c r="H20" s="110" t="s">
        <v>28</v>
      </c>
    </row>
    <row r="21" spans="6:13" ht="20.100000000000001" customHeight="1" x14ac:dyDescent="0.25">
      <c r="G21" s="18"/>
      <c r="H21" s="23"/>
    </row>
    <row r="22" spans="6:13" ht="20.100000000000001" customHeight="1" x14ac:dyDescent="0.25">
      <c r="G22" s="18"/>
      <c r="H22" s="23"/>
    </row>
    <row r="23" spans="6:13" ht="20.100000000000001" customHeight="1" x14ac:dyDescent="0.25">
      <c r="G23" s="18"/>
    </row>
    <row r="24" spans="6:13" ht="20.100000000000001" customHeight="1" x14ac:dyDescent="0.25"/>
    <row r="25" spans="6:13" ht="20.100000000000001" customHeight="1" x14ac:dyDescent="0.25"/>
    <row r="26" spans="6:13" ht="20.100000000000001" customHeight="1" x14ac:dyDescent="0.25"/>
    <row r="27" spans="6:13" ht="20.100000000000001" customHeight="1" x14ac:dyDescent="0.25"/>
    <row r="28" spans="6:13" ht="20.100000000000001" customHeight="1" x14ac:dyDescent="0.25"/>
    <row r="29" spans="6:13" ht="20.100000000000001" customHeight="1" x14ac:dyDescent="0.25"/>
    <row r="30" spans="6:13" ht="20.100000000000001" customHeight="1" x14ac:dyDescent="0.25"/>
  </sheetData>
  <sheetProtection password="C6DD" sheet="1" objects="1" scenarios="1" sort="0"/>
  <mergeCells count="9">
    <mergeCell ref="A1:D2"/>
    <mergeCell ref="J5:L6"/>
    <mergeCell ref="K8:K13"/>
    <mergeCell ref="F5:H6"/>
    <mergeCell ref="F1:G4"/>
    <mergeCell ref="H1:H4"/>
    <mergeCell ref="B3:D3"/>
    <mergeCell ref="B4:D4"/>
    <mergeCell ref="G8:G20"/>
  </mergeCells>
  <hyperlinks>
    <hyperlink ref="H1:H4" location="КАТАЛОГ!A1" display="Перейти в каталог"/>
    <hyperlink ref="B3:D3" location="Фанера_ФК" display="Фанера ФК"/>
    <hyperlink ref="B4:D4" location="Фанера_ФСФ" display="Фанера ФСФ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S71"/>
  <sheetViews>
    <sheetView zoomScaleNormal="100" workbookViewId="0">
      <selection activeCell="A19" sqref="A19"/>
    </sheetView>
  </sheetViews>
  <sheetFormatPr defaultRowHeight="15" x14ac:dyDescent="0.25"/>
  <cols>
    <col min="1" max="1" width="3.5703125" customWidth="1"/>
    <col min="6" max="6" width="0.7109375" customWidth="1"/>
    <col min="7" max="7" width="30.42578125" customWidth="1"/>
    <col min="8" max="8" width="19.5703125" bestFit="1" customWidth="1"/>
    <col min="9" max="9" width="14.85546875" bestFit="1" customWidth="1"/>
    <col min="10" max="10" width="1.5703125" customWidth="1"/>
    <col min="11" max="11" width="30.85546875" bestFit="1" customWidth="1"/>
    <col min="12" max="12" width="19.5703125" bestFit="1" customWidth="1"/>
    <col min="13" max="13" width="14.85546875" bestFit="1" customWidth="1"/>
    <col min="14" max="14" width="1.28515625" customWidth="1"/>
    <col min="15" max="15" width="30.85546875" bestFit="1" customWidth="1"/>
    <col min="16" max="16" width="19.5703125" bestFit="1" customWidth="1"/>
    <col min="17" max="17" width="14.85546875" bestFit="1" customWidth="1"/>
    <col min="18" max="18" width="1.140625" customWidth="1"/>
    <col min="19" max="19" width="30.85546875" bestFit="1" customWidth="1"/>
    <col min="20" max="20" width="19.5703125" bestFit="1" customWidth="1"/>
    <col min="21" max="21" width="14.85546875" bestFit="1" customWidth="1"/>
    <col min="22" max="22" width="1.28515625" customWidth="1"/>
    <col min="23" max="23" width="32.42578125" customWidth="1"/>
    <col min="24" max="24" width="19.85546875" style="18" customWidth="1"/>
    <col min="25" max="25" width="19" style="18" customWidth="1"/>
    <col min="26" max="26" width="1.5703125" style="18" customWidth="1"/>
    <col min="27" max="27" width="30.85546875" style="18" customWidth="1"/>
    <col min="28" max="28" width="19.7109375" style="18" customWidth="1"/>
    <col min="29" max="45" width="19" style="18" customWidth="1"/>
  </cols>
  <sheetData>
    <row r="1" spans="1:31" ht="15" customHeight="1" x14ac:dyDescent="0.25">
      <c r="A1" s="402" t="s">
        <v>531</v>
      </c>
      <c r="B1" s="402"/>
      <c r="C1" s="402"/>
      <c r="D1" s="402"/>
      <c r="E1" s="402"/>
      <c r="G1" s="219"/>
      <c r="H1" s="219"/>
      <c r="I1" s="217" t="s">
        <v>523</v>
      </c>
      <c r="P1" s="259" t="s">
        <v>537</v>
      </c>
      <c r="Q1" s="260"/>
      <c r="T1" s="259" t="s">
        <v>537</v>
      </c>
      <c r="U1" s="260"/>
      <c r="X1" s="392" t="s">
        <v>537</v>
      </c>
      <c r="Y1" s="393"/>
      <c r="AB1" s="392" t="s">
        <v>537</v>
      </c>
      <c r="AC1" s="393"/>
    </row>
    <row r="2" spans="1:31" ht="15" customHeight="1" thickBot="1" x14ac:dyDescent="0.3">
      <c r="A2" s="402"/>
      <c r="B2" s="402"/>
      <c r="C2" s="402"/>
      <c r="D2" s="402"/>
      <c r="E2" s="402"/>
      <c r="G2" s="219"/>
      <c r="H2" s="219"/>
      <c r="I2" s="217"/>
      <c r="P2" s="261"/>
      <c r="Q2" s="262"/>
      <c r="T2" s="261"/>
      <c r="U2" s="262"/>
      <c r="X2" s="394"/>
      <c r="Y2" s="395"/>
      <c r="AB2" s="394"/>
      <c r="AC2" s="395"/>
    </row>
    <row r="3" spans="1:31" ht="15" customHeight="1" x14ac:dyDescent="0.25">
      <c r="A3" s="119">
        <v>1</v>
      </c>
      <c r="B3" s="399" t="s">
        <v>576</v>
      </c>
      <c r="C3" s="400"/>
      <c r="D3" s="400"/>
      <c r="E3" s="401"/>
      <c r="G3" s="219"/>
      <c r="H3" s="219"/>
      <c r="I3" s="217"/>
    </row>
    <row r="4" spans="1:31" ht="15.75" customHeight="1" thickBot="1" x14ac:dyDescent="0.3">
      <c r="A4" s="120">
        <v>2</v>
      </c>
      <c r="B4" s="396" t="s">
        <v>562</v>
      </c>
      <c r="C4" s="397"/>
      <c r="D4" s="397"/>
      <c r="E4" s="398"/>
      <c r="G4" s="235"/>
      <c r="H4" s="235"/>
      <c r="I4" s="236"/>
    </row>
    <row r="5" spans="1:31" ht="15" customHeight="1" x14ac:dyDescent="0.25">
      <c r="A5" s="89">
        <v>3</v>
      </c>
      <c r="B5" s="327" t="s">
        <v>563</v>
      </c>
      <c r="C5" s="328"/>
      <c r="D5" s="328"/>
      <c r="E5" s="329"/>
      <c r="G5" s="282" t="s">
        <v>329</v>
      </c>
      <c r="H5" s="283"/>
      <c r="I5" s="284"/>
      <c r="J5" s="117"/>
      <c r="K5" s="282" t="s">
        <v>330</v>
      </c>
      <c r="L5" s="283"/>
      <c r="M5" s="284"/>
      <c r="N5" s="117"/>
      <c r="O5" s="282" t="s">
        <v>331</v>
      </c>
      <c r="P5" s="283"/>
      <c r="Q5" s="284"/>
      <c r="R5" s="117"/>
      <c r="S5" s="288" t="s">
        <v>332</v>
      </c>
      <c r="T5" s="289"/>
      <c r="U5" s="290"/>
      <c r="V5" s="117"/>
      <c r="W5" s="341" t="s">
        <v>333</v>
      </c>
      <c r="X5" s="342"/>
      <c r="Y5" s="343"/>
      <c r="Z5" s="118"/>
      <c r="AA5" s="282" t="s">
        <v>334</v>
      </c>
      <c r="AB5" s="283"/>
      <c r="AC5" s="284"/>
    </row>
    <row r="6" spans="1:31" ht="15" customHeight="1" thickBot="1" x14ac:dyDescent="0.3">
      <c r="A6" s="90">
        <v>4</v>
      </c>
      <c r="B6" s="368" t="s">
        <v>575</v>
      </c>
      <c r="C6" s="369"/>
      <c r="D6" s="369"/>
      <c r="E6" s="370"/>
      <c r="G6" s="334"/>
      <c r="H6" s="335"/>
      <c r="I6" s="336"/>
      <c r="J6" s="117"/>
      <c r="K6" s="334"/>
      <c r="L6" s="335"/>
      <c r="M6" s="336"/>
      <c r="N6" s="117"/>
      <c r="O6" s="334"/>
      <c r="P6" s="335"/>
      <c r="Q6" s="336"/>
      <c r="R6" s="117"/>
      <c r="S6" s="347"/>
      <c r="T6" s="348"/>
      <c r="U6" s="349"/>
      <c r="V6" s="117"/>
      <c r="W6" s="344"/>
      <c r="X6" s="345"/>
      <c r="Y6" s="346"/>
      <c r="Z6" s="118"/>
      <c r="AA6" s="334"/>
      <c r="AB6" s="335"/>
      <c r="AC6" s="336"/>
    </row>
    <row r="7" spans="1:31" ht="15" customHeight="1" x14ac:dyDescent="0.25">
      <c r="A7" s="95">
        <v>5</v>
      </c>
      <c r="B7" s="365" t="s">
        <v>572</v>
      </c>
      <c r="C7" s="366"/>
      <c r="D7" s="366"/>
      <c r="E7" s="367"/>
      <c r="G7" s="332" t="s">
        <v>16</v>
      </c>
      <c r="H7" s="330" t="s">
        <v>0</v>
      </c>
      <c r="I7" s="337" t="s">
        <v>1</v>
      </c>
      <c r="K7" s="332" t="s">
        <v>16</v>
      </c>
      <c r="L7" s="330" t="s">
        <v>0</v>
      </c>
      <c r="M7" s="337" t="s">
        <v>1</v>
      </c>
      <c r="O7" s="332" t="s">
        <v>16</v>
      </c>
      <c r="P7" s="330" t="s">
        <v>0</v>
      </c>
      <c r="Q7" s="337" t="s">
        <v>1</v>
      </c>
      <c r="S7" s="332" t="s">
        <v>16</v>
      </c>
      <c r="T7" s="330" t="s">
        <v>0</v>
      </c>
      <c r="U7" s="337" t="s">
        <v>1</v>
      </c>
      <c r="W7" s="332" t="s">
        <v>16</v>
      </c>
      <c r="X7" s="330" t="s">
        <v>0</v>
      </c>
      <c r="Y7" s="337" t="s">
        <v>1</v>
      </c>
      <c r="AA7" s="332" t="s">
        <v>16</v>
      </c>
      <c r="AB7" s="330" t="s">
        <v>0</v>
      </c>
      <c r="AC7" s="337" t="s">
        <v>1</v>
      </c>
    </row>
    <row r="8" spans="1:31" ht="15" customHeight="1" thickBot="1" x14ac:dyDescent="0.3">
      <c r="A8" s="121">
        <v>6</v>
      </c>
      <c r="B8" s="389" t="s">
        <v>561</v>
      </c>
      <c r="C8" s="390"/>
      <c r="D8" s="390"/>
      <c r="E8" s="391"/>
      <c r="G8" s="333"/>
      <c r="H8" s="331"/>
      <c r="I8" s="338"/>
      <c r="J8" s="117"/>
      <c r="K8" s="333"/>
      <c r="L8" s="331"/>
      <c r="M8" s="338"/>
      <c r="N8" s="117"/>
      <c r="O8" s="333"/>
      <c r="P8" s="331"/>
      <c r="Q8" s="338"/>
      <c r="R8" s="117"/>
      <c r="S8" s="333"/>
      <c r="T8" s="331"/>
      <c r="U8" s="338"/>
      <c r="V8" s="117"/>
      <c r="W8" s="333"/>
      <c r="X8" s="331"/>
      <c r="Y8" s="338"/>
      <c r="Z8" s="118"/>
      <c r="AA8" s="333"/>
      <c r="AB8" s="331"/>
      <c r="AC8" s="338"/>
    </row>
    <row r="9" spans="1:31" ht="15" customHeight="1" x14ac:dyDescent="0.25">
      <c r="A9" s="96">
        <v>7</v>
      </c>
      <c r="B9" s="386" t="s">
        <v>564</v>
      </c>
      <c r="C9" s="387"/>
      <c r="D9" s="387"/>
      <c r="E9" s="388"/>
      <c r="G9" s="351" t="s">
        <v>193</v>
      </c>
      <c r="H9" s="276"/>
      <c r="I9" s="339">
        <v>8800</v>
      </c>
      <c r="K9" s="351" t="s">
        <v>155</v>
      </c>
      <c r="L9" s="276"/>
      <c r="M9" s="339">
        <v>48000</v>
      </c>
      <c r="O9" s="351" t="s">
        <v>177</v>
      </c>
      <c r="P9" s="276"/>
      <c r="Q9" s="339">
        <v>2500</v>
      </c>
      <c r="S9" s="352" t="s">
        <v>233</v>
      </c>
      <c r="T9" s="276"/>
      <c r="U9" s="354">
        <v>3000</v>
      </c>
      <c r="W9" s="351" t="s">
        <v>240</v>
      </c>
      <c r="X9" s="276"/>
      <c r="Y9" s="339">
        <v>12000</v>
      </c>
      <c r="Z9"/>
      <c r="AA9" s="351" t="s">
        <v>274</v>
      </c>
      <c r="AB9" s="355"/>
      <c r="AC9" s="339">
        <v>1200</v>
      </c>
      <c r="AD9"/>
      <c r="AE9"/>
    </row>
    <row r="10" spans="1:31" ht="15" customHeight="1" x14ac:dyDescent="0.25">
      <c r="A10" s="122">
        <v>8</v>
      </c>
      <c r="B10" s="383" t="s">
        <v>569</v>
      </c>
      <c r="C10" s="384"/>
      <c r="D10" s="384"/>
      <c r="E10" s="385"/>
      <c r="G10" s="350"/>
      <c r="H10" s="159"/>
      <c r="I10" s="340"/>
      <c r="K10" s="350"/>
      <c r="L10" s="159"/>
      <c r="M10" s="340"/>
      <c r="O10" s="350"/>
      <c r="P10" s="159"/>
      <c r="Q10" s="340"/>
      <c r="S10" s="353"/>
      <c r="T10" s="159"/>
      <c r="U10" s="162"/>
      <c r="W10" s="350"/>
      <c r="X10" s="159"/>
      <c r="Y10" s="340"/>
      <c r="Z10"/>
      <c r="AA10" s="350"/>
      <c r="AB10" s="275"/>
      <c r="AC10" s="340"/>
      <c r="AD10"/>
      <c r="AE10"/>
    </row>
    <row r="11" spans="1:31" ht="15" customHeight="1" x14ac:dyDescent="0.25">
      <c r="A11" s="89">
        <v>9</v>
      </c>
      <c r="B11" s="327" t="s">
        <v>574</v>
      </c>
      <c r="C11" s="328"/>
      <c r="D11" s="328"/>
      <c r="E11" s="329"/>
      <c r="G11" s="350"/>
      <c r="H11" s="159"/>
      <c r="I11" s="340"/>
      <c r="K11" s="350"/>
      <c r="L11" s="159"/>
      <c r="M11" s="340"/>
      <c r="O11" s="350"/>
      <c r="P11" s="159"/>
      <c r="Q11" s="340"/>
      <c r="S11" s="353"/>
      <c r="T11" s="159"/>
      <c r="U11" s="162"/>
      <c r="W11" s="350"/>
      <c r="X11" s="159"/>
      <c r="Y11" s="340"/>
      <c r="Z11"/>
      <c r="AA11" s="350"/>
      <c r="AB11" s="275"/>
      <c r="AC11" s="340"/>
      <c r="AD11"/>
      <c r="AE11"/>
    </row>
    <row r="12" spans="1:31" ht="15" customHeight="1" x14ac:dyDescent="0.25">
      <c r="A12" s="97">
        <v>10</v>
      </c>
      <c r="B12" s="380" t="s">
        <v>566</v>
      </c>
      <c r="C12" s="381"/>
      <c r="D12" s="381"/>
      <c r="E12" s="382"/>
      <c r="G12" s="350"/>
      <c r="H12" s="159"/>
      <c r="I12" s="340"/>
      <c r="K12" s="350"/>
      <c r="L12" s="159"/>
      <c r="M12" s="340"/>
      <c r="O12" s="350"/>
      <c r="P12" s="159"/>
      <c r="Q12" s="340"/>
      <c r="S12" s="353"/>
      <c r="T12" s="159"/>
      <c r="U12" s="162"/>
      <c r="W12" s="350"/>
      <c r="X12" s="159"/>
      <c r="Y12" s="340"/>
      <c r="Z12"/>
      <c r="AA12" s="350"/>
      <c r="AB12" s="275"/>
      <c r="AC12" s="340"/>
      <c r="AD12"/>
      <c r="AE12"/>
    </row>
    <row r="13" spans="1:31" ht="15" customHeight="1" x14ac:dyDescent="0.25">
      <c r="A13" s="123">
        <v>11</v>
      </c>
      <c r="B13" s="377" t="s">
        <v>570</v>
      </c>
      <c r="C13" s="378"/>
      <c r="D13" s="378"/>
      <c r="E13" s="379"/>
      <c r="G13" s="350"/>
      <c r="H13" s="159"/>
      <c r="I13" s="340"/>
      <c r="K13" s="350"/>
      <c r="L13" s="159"/>
      <c r="M13" s="340"/>
      <c r="O13" s="350"/>
      <c r="P13" s="159"/>
      <c r="Q13" s="340"/>
      <c r="S13" s="353"/>
      <c r="T13" s="159"/>
      <c r="U13" s="162"/>
      <c r="W13" s="350"/>
      <c r="X13" s="159"/>
      <c r="Y13" s="340"/>
      <c r="Z13"/>
      <c r="AA13" s="350"/>
      <c r="AB13" s="275"/>
      <c r="AC13" s="340"/>
      <c r="AD13"/>
      <c r="AE13"/>
    </row>
    <row r="14" spans="1:31" ht="15" customHeight="1" x14ac:dyDescent="0.25">
      <c r="A14" s="124">
        <v>12</v>
      </c>
      <c r="B14" s="374" t="s">
        <v>571</v>
      </c>
      <c r="C14" s="375"/>
      <c r="D14" s="375"/>
      <c r="E14" s="376"/>
      <c r="G14" s="350"/>
      <c r="H14" s="159"/>
      <c r="I14" s="340"/>
      <c r="K14" s="350"/>
      <c r="L14" s="159"/>
      <c r="M14" s="340"/>
      <c r="O14" s="350"/>
      <c r="P14" s="159"/>
      <c r="Q14" s="340"/>
      <c r="S14" s="353"/>
      <c r="T14" s="159"/>
      <c r="U14" s="162"/>
      <c r="W14" s="350"/>
      <c r="X14" s="159"/>
      <c r="Y14" s="340"/>
      <c r="Z14"/>
      <c r="AA14" s="350"/>
      <c r="AB14" s="275"/>
      <c r="AC14" s="340"/>
      <c r="AD14"/>
      <c r="AE14"/>
    </row>
    <row r="15" spans="1:31" ht="15" customHeight="1" x14ac:dyDescent="0.25">
      <c r="A15" s="125">
        <v>13</v>
      </c>
      <c r="B15" s="371" t="s">
        <v>565</v>
      </c>
      <c r="C15" s="372"/>
      <c r="D15" s="372"/>
      <c r="E15" s="373"/>
      <c r="G15" s="350" t="s">
        <v>194</v>
      </c>
      <c r="H15" s="159"/>
      <c r="I15" s="340">
        <v>13200</v>
      </c>
      <c r="K15" s="350" t="s">
        <v>156</v>
      </c>
      <c r="L15" s="159"/>
      <c r="M15" s="340">
        <v>48500</v>
      </c>
      <c r="O15" s="350" t="s">
        <v>178</v>
      </c>
      <c r="P15" s="159"/>
      <c r="Q15" s="340">
        <v>2000</v>
      </c>
      <c r="S15" s="353" t="s">
        <v>234</v>
      </c>
      <c r="T15" s="159"/>
      <c r="U15" s="162">
        <v>4000</v>
      </c>
      <c r="W15" s="350" t="s">
        <v>241</v>
      </c>
      <c r="X15" s="159"/>
      <c r="Y15" s="340">
        <v>12500</v>
      </c>
      <c r="Z15"/>
      <c r="AA15" s="350" t="s">
        <v>275</v>
      </c>
      <c r="AB15" s="275"/>
      <c r="AC15" s="340">
        <v>1300</v>
      </c>
      <c r="AD15"/>
      <c r="AE15"/>
    </row>
    <row r="16" spans="1:31" ht="15" customHeight="1" x14ac:dyDescent="0.25">
      <c r="A16" s="126">
        <v>14</v>
      </c>
      <c r="B16" s="362" t="s">
        <v>573</v>
      </c>
      <c r="C16" s="363"/>
      <c r="D16" s="363"/>
      <c r="E16" s="364"/>
      <c r="G16" s="350"/>
      <c r="H16" s="159"/>
      <c r="I16" s="340"/>
      <c r="K16" s="350"/>
      <c r="L16" s="159"/>
      <c r="M16" s="340"/>
      <c r="O16" s="350"/>
      <c r="P16" s="159"/>
      <c r="Q16" s="340"/>
      <c r="S16" s="353"/>
      <c r="T16" s="159"/>
      <c r="U16" s="162"/>
      <c r="W16" s="350"/>
      <c r="X16" s="159"/>
      <c r="Y16" s="340"/>
      <c r="Z16"/>
      <c r="AA16" s="350"/>
      <c r="AB16" s="275"/>
      <c r="AC16" s="340"/>
      <c r="AD16"/>
      <c r="AE16"/>
    </row>
    <row r="17" spans="1:31" ht="15" customHeight="1" x14ac:dyDescent="0.25">
      <c r="A17" s="127">
        <v>15</v>
      </c>
      <c r="B17" s="359" t="s">
        <v>568</v>
      </c>
      <c r="C17" s="360"/>
      <c r="D17" s="360"/>
      <c r="E17" s="361"/>
      <c r="G17" s="350"/>
      <c r="H17" s="159"/>
      <c r="I17" s="340"/>
      <c r="K17" s="350"/>
      <c r="L17" s="159"/>
      <c r="M17" s="340"/>
      <c r="O17" s="350"/>
      <c r="P17" s="159"/>
      <c r="Q17" s="340"/>
      <c r="S17" s="353"/>
      <c r="T17" s="159"/>
      <c r="U17" s="162"/>
      <c r="W17" s="350"/>
      <c r="X17" s="159"/>
      <c r="Y17" s="340"/>
      <c r="Z17"/>
      <c r="AA17" s="350"/>
      <c r="AB17" s="275"/>
      <c r="AC17" s="340"/>
      <c r="AD17"/>
      <c r="AE17"/>
    </row>
    <row r="18" spans="1:31" ht="15.75" customHeight="1" thickBot="1" x14ac:dyDescent="0.3">
      <c r="A18" s="128">
        <v>16</v>
      </c>
      <c r="B18" s="356" t="s">
        <v>567</v>
      </c>
      <c r="C18" s="357"/>
      <c r="D18" s="357"/>
      <c r="E18" s="358"/>
      <c r="G18" s="350"/>
      <c r="H18" s="159"/>
      <c r="I18" s="340"/>
      <c r="K18" s="350"/>
      <c r="L18" s="159"/>
      <c r="M18" s="340"/>
      <c r="O18" s="350"/>
      <c r="P18" s="159"/>
      <c r="Q18" s="340"/>
      <c r="S18" s="353"/>
      <c r="T18" s="159"/>
      <c r="U18" s="162"/>
      <c r="W18" s="350"/>
      <c r="X18" s="159"/>
      <c r="Y18" s="340"/>
      <c r="Z18"/>
      <c r="AA18" s="350"/>
      <c r="AB18" s="275"/>
      <c r="AC18" s="340"/>
      <c r="AD18"/>
      <c r="AE18"/>
    </row>
    <row r="19" spans="1:31" x14ac:dyDescent="0.25">
      <c r="G19" s="350"/>
      <c r="H19" s="159"/>
      <c r="I19" s="340"/>
      <c r="K19" s="350"/>
      <c r="L19" s="159"/>
      <c r="M19" s="340"/>
      <c r="O19" s="350"/>
      <c r="P19" s="159"/>
      <c r="Q19" s="340"/>
      <c r="S19" s="353"/>
      <c r="T19" s="159"/>
      <c r="U19" s="162"/>
      <c r="W19" s="350"/>
      <c r="X19" s="159"/>
      <c r="Y19" s="340"/>
      <c r="Z19"/>
      <c r="AA19" s="350"/>
      <c r="AB19" s="275"/>
      <c r="AC19" s="340"/>
      <c r="AD19"/>
      <c r="AE19"/>
    </row>
    <row r="20" spans="1:31" s="30" customFormat="1" ht="90.75" customHeight="1" x14ac:dyDescent="0.25">
      <c r="G20" s="26" t="s">
        <v>195</v>
      </c>
      <c r="H20" s="159"/>
      <c r="I20" s="50">
        <v>16000</v>
      </c>
      <c r="K20" s="26" t="s">
        <v>157</v>
      </c>
      <c r="L20" s="159"/>
      <c r="M20" s="50">
        <v>54500</v>
      </c>
      <c r="O20" s="26" t="s">
        <v>179</v>
      </c>
      <c r="P20" s="53"/>
      <c r="Q20" s="50">
        <v>3000</v>
      </c>
      <c r="S20" s="26" t="s">
        <v>235</v>
      </c>
      <c r="T20" s="53"/>
      <c r="U20" s="50">
        <v>6000</v>
      </c>
      <c r="W20" s="26" t="s">
        <v>242</v>
      </c>
      <c r="X20" s="159"/>
      <c r="Y20" s="50">
        <v>13000</v>
      </c>
      <c r="AA20" s="26" t="s">
        <v>276</v>
      </c>
      <c r="AB20" s="275"/>
      <c r="AC20" s="50">
        <v>1500</v>
      </c>
    </row>
    <row r="21" spans="1:31" s="30" customFormat="1" ht="90.75" customHeight="1" x14ac:dyDescent="0.25">
      <c r="G21" s="26" t="s">
        <v>196</v>
      </c>
      <c r="H21" s="159"/>
      <c r="I21" s="50">
        <v>18200</v>
      </c>
      <c r="K21" s="26" t="s">
        <v>158</v>
      </c>
      <c r="L21" s="159"/>
      <c r="M21" s="50">
        <v>57500</v>
      </c>
      <c r="O21" s="26" t="s">
        <v>180</v>
      </c>
      <c r="P21" s="53"/>
      <c r="Q21" s="50">
        <v>2000</v>
      </c>
      <c r="S21" s="26" t="s">
        <v>271</v>
      </c>
      <c r="T21" s="53"/>
      <c r="U21" s="50">
        <v>53000</v>
      </c>
      <c r="W21" s="26" t="s">
        <v>243</v>
      </c>
      <c r="X21" s="159"/>
      <c r="Y21" s="50">
        <v>13500</v>
      </c>
      <c r="AA21" s="26" t="s">
        <v>277</v>
      </c>
      <c r="AB21" s="275"/>
      <c r="AC21" s="50">
        <v>1600</v>
      </c>
    </row>
    <row r="22" spans="1:31" s="30" customFormat="1" ht="90.75" customHeight="1" x14ac:dyDescent="0.25">
      <c r="G22" s="26" t="s">
        <v>197</v>
      </c>
      <c r="H22" s="159"/>
      <c r="I22" s="50">
        <v>23800</v>
      </c>
      <c r="K22" s="26" t="s">
        <v>159</v>
      </c>
      <c r="L22" s="159"/>
      <c r="M22" s="50">
        <v>51000</v>
      </c>
      <c r="O22" s="26" t="s">
        <v>181</v>
      </c>
      <c r="P22" s="53"/>
      <c r="Q22" s="50">
        <v>3000</v>
      </c>
      <c r="S22" s="26" t="s">
        <v>272</v>
      </c>
      <c r="T22" s="53"/>
      <c r="U22" s="50">
        <v>63000</v>
      </c>
      <c r="W22" s="26" t="s">
        <v>244</v>
      </c>
      <c r="X22" s="159"/>
      <c r="Y22" s="50">
        <v>13600</v>
      </c>
      <c r="AA22" s="26" t="s">
        <v>278</v>
      </c>
      <c r="AB22" s="275"/>
      <c r="AC22" s="50">
        <v>1800</v>
      </c>
    </row>
    <row r="23" spans="1:31" s="30" customFormat="1" ht="90.75" customHeight="1" x14ac:dyDescent="0.25">
      <c r="G23" s="26" t="s">
        <v>198</v>
      </c>
      <c r="H23" s="159"/>
      <c r="I23" s="50">
        <v>26400</v>
      </c>
      <c r="K23" s="26" t="s">
        <v>160</v>
      </c>
      <c r="L23" s="159"/>
      <c r="M23" s="50">
        <v>57000</v>
      </c>
      <c r="O23" s="26" t="s">
        <v>182</v>
      </c>
      <c r="P23" s="53"/>
      <c r="Q23" s="50">
        <v>4800</v>
      </c>
      <c r="S23" s="26" t="s">
        <v>273</v>
      </c>
      <c r="T23" s="53"/>
      <c r="U23" s="50">
        <v>8000</v>
      </c>
      <c r="W23" s="26" t="s">
        <v>245</v>
      </c>
      <c r="X23" s="159"/>
      <c r="Y23" s="50">
        <v>14600</v>
      </c>
      <c r="AA23" s="26" t="s">
        <v>279</v>
      </c>
      <c r="AB23" s="275"/>
      <c r="AC23" s="50">
        <v>2000</v>
      </c>
    </row>
    <row r="24" spans="1:31" s="30" customFormat="1" ht="90.75" customHeight="1" x14ac:dyDescent="0.25">
      <c r="G24" s="26" t="s">
        <v>199</v>
      </c>
      <c r="H24" s="159"/>
      <c r="I24" s="50">
        <v>33800</v>
      </c>
      <c r="K24" s="26" t="s">
        <v>161</v>
      </c>
      <c r="L24" s="159"/>
      <c r="M24" s="50">
        <v>60000</v>
      </c>
      <c r="O24" s="26" t="s">
        <v>183</v>
      </c>
      <c r="P24" s="53"/>
      <c r="Q24" s="50">
        <v>9000</v>
      </c>
      <c r="S24" s="26" t="s">
        <v>236</v>
      </c>
      <c r="T24" s="53"/>
      <c r="U24" s="50">
        <v>3000</v>
      </c>
      <c r="W24" s="26" t="s">
        <v>246</v>
      </c>
      <c r="X24" s="159"/>
      <c r="Y24" s="50">
        <v>16200</v>
      </c>
      <c r="AA24" s="26" t="s">
        <v>280</v>
      </c>
      <c r="AB24" s="275"/>
      <c r="AC24" s="50">
        <v>2500</v>
      </c>
    </row>
    <row r="25" spans="1:31" s="30" customFormat="1" ht="90.75" customHeight="1" x14ac:dyDescent="0.25">
      <c r="G25" s="26" t="s">
        <v>200</v>
      </c>
      <c r="H25" s="159"/>
      <c r="I25" s="50">
        <v>3900</v>
      </c>
      <c r="K25" s="26" t="s">
        <v>162</v>
      </c>
      <c r="L25" s="159"/>
      <c r="M25" s="50">
        <v>51500</v>
      </c>
      <c r="O25" s="26" t="s">
        <v>184</v>
      </c>
      <c r="P25" s="159"/>
      <c r="Q25" s="50">
        <v>45300</v>
      </c>
      <c r="S25" s="26" t="s">
        <v>322</v>
      </c>
      <c r="T25" s="53"/>
      <c r="U25" s="50">
        <v>20000</v>
      </c>
      <c r="W25" s="26" t="s">
        <v>247</v>
      </c>
      <c r="X25" s="159"/>
      <c r="Y25" s="50">
        <v>16700</v>
      </c>
      <c r="AA25" s="26" t="s">
        <v>281</v>
      </c>
      <c r="AB25" s="275"/>
      <c r="AC25" s="50">
        <v>3100</v>
      </c>
    </row>
    <row r="26" spans="1:31" s="30" customFormat="1" ht="90.75" customHeight="1" x14ac:dyDescent="0.25">
      <c r="G26" s="26" t="s">
        <v>201</v>
      </c>
      <c r="H26" s="159"/>
      <c r="I26" s="50">
        <v>4600</v>
      </c>
      <c r="K26" s="26" t="s">
        <v>163</v>
      </c>
      <c r="L26" s="159"/>
      <c r="M26" s="50">
        <v>56500</v>
      </c>
      <c r="O26" s="26" t="s">
        <v>185</v>
      </c>
      <c r="P26" s="159"/>
      <c r="Q26" s="50">
        <v>46300</v>
      </c>
      <c r="S26" s="26" t="s">
        <v>323</v>
      </c>
      <c r="T26" s="53"/>
      <c r="U26" s="50" t="s">
        <v>28</v>
      </c>
      <c r="W26" s="26" t="s">
        <v>248</v>
      </c>
      <c r="X26" s="159"/>
      <c r="Y26" s="50">
        <v>34300</v>
      </c>
      <c r="AA26" s="26" t="s">
        <v>282</v>
      </c>
      <c r="AB26" s="275"/>
      <c r="AC26" s="50">
        <v>3900</v>
      </c>
    </row>
    <row r="27" spans="1:31" s="30" customFormat="1" ht="90.75" customHeight="1" x14ac:dyDescent="0.25">
      <c r="G27" s="26" t="s">
        <v>202</v>
      </c>
      <c r="H27" s="159"/>
      <c r="I27" s="50">
        <v>5100</v>
      </c>
      <c r="K27" s="26" t="s">
        <v>164</v>
      </c>
      <c r="L27" s="159"/>
      <c r="M27" s="50">
        <v>54000</v>
      </c>
      <c r="O27" s="26" t="s">
        <v>186</v>
      </c>
      <c r="P27" s="159"/>
      <c r="Q27" s="50">
        <v>47300</v>
      </c>
      <c r="S27" s="26" t="s">
        <v>324</v>
      </c>
      <c r="T27" s="53"/>
      <c r="U27" s="50">
        <v>1500</v>
      </c>
      <c r="W27" s="26" t="s">
        <v>249</v>
      </c>
      <c r="X27" s="159"/>
      <c r="Y27" s="50">
        <v>40600</v>
      </c>
      <c r="AA27" s="26" t="s">
        <v>283</v>
      </c>
      <c r="AB27" s="275"/>
      <c r="AC27" s="50">
        <v>4200</v>
      </c>
    </row>
    <row r="28" spans="1:31" s="30" customFormat="1" ht="90.75" customHeight="1" x14ac:dyDescent="0.25">
      <c r="G28" s="26" t="s">
        <v>203</v>
      </c>
      <c r="H28" s="159"/>
      <c r="I28" s="50">
        <v>6100</v>
      </c>
      <c r="K28" s="26" t="s">
        <v>165</v>
      </c>
      <c r="L28" s="159"/>
      <c r="M28" s="50">
        <v>59000</v>
      </c>
      <c r="O28" s="26" t="s">
        <v>187</v>
      </c>
      <c r="P28" s="159"/>
      <c r="Q28" s="50">
        <v>46400</v>
      </c>
      <c r="S28" s="26" t="s">
        <v>325</v>
      </c>
      <c r="T28" s="53"/>
      <c r="U28" s="50">
        <v>5000</v>
      </c>
      <c r="W28" s="26" t="s">
        <v>250</v>
      </c>
      <c r="X28" s="159"/>
      <c r="Y28" s="50">
        <v>90500</v>
      </c>
      <c r="AA28" s="26" t="s">
        <v>284</v>
      </c>
      <c r="AB28" s="275"/>
      <c r="AC28" s="50">
        <v>5000</v>
      </c>
    </row>
    <row r="29" spans="1:31" s="30" customFormat="1" ht="90.75" customHeight="1" x14ac:dyDescent="0.25">
      <c r="G29" s="26" t="s">
        <v>204</v>
      </c>
      <c r="H29" s="159"/>
      <c r="I29" s="50">
        <v>6600</v>
      </c>
      <c r="K29" s="26" t="s">
        <v>166</v>
      </c>
      <c r="L29" s="53"/>
      <c r="M29" s="50">
        <v>43500</v>
      </c>
      <c r="O29" s="26" t="s">
        <v>188</v>
      </c>
      <c r="P29" s="159"/>
      <c r="Q29" s="50">
        <v>47400</v>
      </c>
      <c r="S29" s="26" t="s">
        <v>326</v>
      </c>
      <c r="T29" s="53"/>
      <c r="U29" s="50">
        <v>5500</v>
      </c>
      <c r="W29" s="26" t="s">
        <v>251</v>
      </c>
      <c r="X29" s="53"/>
      <c r="Y29" s="50" t="s">
        <v>28</v>
      </c>
      <c r="AA29" s="26" t="s">
        <v>285</v>
      </c>
      <c r="AB29" s="276"/>
      <c r="AC29" s="50">
        <v>5600</v>
      </c>
    </row>
    <row r="30" spans="1:31" s="30" customFormat="1" ht="90.75" customHeight="1" x14ac:dyDescent="0.25">
      <c r="G30" s="26" t="s">
        <v>205</v>
      </c>
      <c r="H30" s="159"/>
      <c r="I30" s="50">
        <v>7600</v>
      </c>
      <c r="K30" s="26" t="s">
        <v>167</v>
      </c>
      <c r="L30" s="53"/>
      <c r="M30" s="50">
        <v>10000</v>
      </c>
      <c r="O30" s="26" t="s">
        <v>189</v>
      </c>
      <c r="P30" s="159"/>
      <c r="Q30" s="50">
        <v>48400</v>
      </c>
      <c r="S30" s="26" t="s">
        <v>327</v>
      </c>
      <c r="T30" s="53"/>
      <c r="U30" s="50">
        <v>6000</v>
      </c>
      <c r="W30" s="26" t="s">
        <v>252</v>
      </c>
      <c r="X30" s="53"/>
      <c r="Y30" s="50" t="s">
        <v>28</v>
      </c>
      <c r="AA30" s="26" t="s">
        <v>286</v>
      </c>
      <c r="AB30" s="53"/>
      <c r="AC30" s="50">
        <v>80000</v>
      </c>
    </row>
    <row r="31" spans="1:31" s="30" customFormat="1" ht="90.75" customHeight="1" x14ac:dyDescent="0.25">
      <c r="G31" s="26" t="s">
        <v>206</v>
      </c>
      <c r="H31" s="159"/>
      <c r="I31" s="50">
        <v>8400</v>
      </c>
      <c r="K31" s="26" t="s">
        <v>168</v>
      </c>
      <c r="L31" s="159"/>
      <c r="M31" s="50">
        <v>31000</v>
      </c>
      <c r="O31" s="26" t="s">
        <v>190</v>
      </c>
      <c r="P31" s="159"/>
      <c r="Q31" s="50">
        <v>51140</v>
      </c>
      <c r="S31" s="26" t="s">
        <v>328</v>
      </c>
      <c r="T31" s="53"/>
      <c r="U31" s="50">
        <v>150</v>
      </c>
      <c r="W31" s="26" t="s">
        <v>253</v>
      </c>
      <c r="X31" s="53"/>
      <c r="Y31" s="50" t="s">
        <v>28</v>
      </c>
      <c r="AA31" s="26" t="s">
        <v>287</v>
      </c>
      <c r="AB31" s="53"/>
      <c r="AC31" s="50">
        <v>90000</v>
      </c>
    </row>
    <row r="32" spans="1:31" s="30" customFormat="1" ht="90.75" customHeight="1" x14ac:dyDescent="0.25">
      <c r="G32" s="26" t="s">
        <v>207</v>
      </c>
      <c r="H32" s="159"/>
      <c r="I32" s="50">
        <v>11000</v>
      </c>
      <c r="K32" s="26" t="s">
        <v>169</v>
      </c>
      <c r="L32" s="159"/>
      <c r="M32" s="50">
        <v>34500</v>
      </c>
      <c r="O32" s="26" t="s">
        <v>191</v>
      </c>
      <c r="P32" s="159"/>
      <c r="Q32" s="50">
        <v>52140</v>
      </c>
      <c r="S32" s="26" t="s">
        <v>307</v>
      </c>
      <c r="T32" s="53"/>
      <c r="U32" s="50">
        <v>1000</v>
      </c>
      <c r="W32" s="26" t="s">
        <v>254</v>
      </c>
      <c r="X32" s="53"/>
      <c r="Y32" s="50" t="s">
        <v>28</v>
      </c>
      <c r="AA32" s="26" t="s">
        <v>288</v>
      </c>
      <c r="AB32" s="53"/>
      <c r="AC32" s="50">
        <v>100000</v>
      </c>
    </row>
    <row r="33" spans="7:29" s="30" customFormat="1" ht="90.75" customHeight="1" thickBot="1" x14ac:dyDescent="0.3">
      <c r="G33" s="26" t="s">
        <v>208</v>
      </c>
      <c r="H33" s="159"/>
      <c r="I33" s="50">
        <v>11800</v>
      </c>
      <c r="K33" s="26" t="s">
        <v>170</v>
      </c>
      <c r="L33" s="159"/>
      <c r="M33" s="50">
        <v>19500</v>
      </c>
      <c r="O33" s="27" t="s">
        <v>192</v>
      </c>
      <c r="P33" s="161"/>
      <c r="Q33" s="51">
        <v>53140</v>
      </c>
      <c r="S33" s="26" t="s">
        <v>308</v>
      </c>
      <c r="T33" s="53"/>
      <c r="U33" s="50">
        <v>1500</v>
      </c>
      <c r="W33" s="26" t="s">
        <v>255</v>
      </c>
      <c r="X33" s="53"/>
      <c r="Y33" s="50" t="s">
        <v>28</v>
      </c>
      <c r="AA33" s="26" t="s">
        <v>289</v>
      </c>
      <c r="AB33" s="274"/>
      <c r="AC33" s="50">
        <v>3000</v>
      </c>
    </row>
    <row r="34" spans="7:29" s="30" customFormat="1" ht="90.75" customHeight="1" x14ac:dyDescent="0.25">
      <c r="G34" s="26" t="s">
        <v>209</v>
      </c>
      <c r="H34" s="159"/>
      <c r="I34" s="50">
        <v>12700</v>
      </c>
      <c r="K34" s="26" t="s">
        <v>171</v>
      </c>
      <c r="L34" s="159"/>
      <c r="M34" s="50">
        <v>35000</v>
      </c>
      <c r="S34" s="26" t="s">
        <v>309</v>
      </c>
      <c r="T34" s="53"/>
      <c r="U34" s="50" t="s">
        <v>28</v>
      </c>
      <c r="W34" s="26" t="s">
        <v>256</v>
      </c>
      <c r="X34" s="53"/>
      <c r="Y34" s="50" t="s">
        <v>28</v>
      </c>
      <c r="AA34" s="26" t="s">
        <v>290</v>
      </c>
      <c r="AB34" s="276"/>
      <c r="AC34" s="50">
        <v>4000</v>
      </c>
    </row>
    <row r="35" spans="7:29" s="30" customFormat="1" ht="90.75" customHeight="1" x14ac:dyDescent="0.25">
      <c r="G35" s="26" t="s">
        <v>210</v>
      </c>
      <c r="H35" s="159"/>
      <c r="I35" s="50">
        <v>6500</v>
      </c>
      <c r="K35" s="26" t="s">
        <v>172</v>
      </c>
      <c r="L35" s="53"/>
      <c r="M35" s="50">
        <v>47000</v>
      </c>
      <c r="S35" s="26" t="s">
        <v>310</v>
      </c>
      <c r="T35" s="53"/>
      <c r="U35" s="50" t="s">
        <v>28</v>
      </c>
      <c r="W35" s="26" t="s">
        <v>257</v>
      </c>
      <c r="X35" s="53"/>
      <c r="Y35" s="50" t="s">
        <v>28</v>
      </c>
      <c r="AA35" s="26" t="s">
        <v>291</v>
      </c>
      <c r="AB35" s="53"/>
      <c r="AC35" s="50">
        <v>4000</v>
      </c>
    </row>
    <row r="36" spans="7:29" s="30" customFormat="1" ht="90.75" customHeight="1" x14ac:dyDescent="0.25">
      <c r="G36" s="26" t="s">
        <v>211</v>
      </c>
      <c r="H36" s="159"/>
      <c r="I36" s="50">
        <v>7500</v>
      </c>
      <c r="K36" s="26" t="s">
        <v>173</v>
      </c>
      <c r="L36" s="159"/>
      <c r="M36" s="50">
        <v>5000</v>
      </c>
      <c r="O36" s="5"/>
      <c r="P36" s="4"/>
      <c r="Q36" s="4"/>
      <c r="S36" s="26" t="s">
        <v>311</v>
      </c>
      <c r="T36" s="53"/>
      <c r="U36" s="50" t="s">
        <v>28</v>
      </c>
      <c r="W36" s="26" t="s">
        <v>258</v>
      </c>
      <c r="X36" s="53"/>
      <c r="Y36" s="50" t="s">
        <v>28</v>
      </c>
      <c r="AA36" s="26" t="s">
        <v>292</v>
      </c>
      <c r="AB36" s="274"/>
      <c r="AC36" s="50">
        <v>5000</v>
      </c>
    </row>
    <row r="37" spans="7:29" s="30" customFormat="1" ht="90.75" customHeight="1" x14ac:dyDescent="0.25">
      <c r="G37" s="26" t="s">
        <v>212</v>
      </c>
      <c r="H37" s="159"/>
      <c r="I37" s="50">
        <v>8500</v>
      </c>
      <c r="K37" s="26" t="s">
        <v>174</v>
      </c>
      <c r="L37" s="159"/>
      <c r="M37" s="50">
        <v>7000</v>
      </c>
      <c r="O37" s="5"/>
      <c r="P37" s="4"/>
      <c r="Q37" s="4"/>
      <c r="S37" s="26" t="s">
        <v>312</v>
      </c>
      <c r="T37" s="53"/>
      <c r="U37" s="50" t="s">
        <v>28</v>
      </c>
      <c r="W37" s="26" t="s">
        <v>259</v>
      </c>
      <c r="X37" s="53"/>
      <c r="Y37" s="50" t="s">
        <v>28</v>
      </c>
      <c r="AA37" s="26" t="s">
        <v>293</v>
      </c>
      <c r="AB37" s="275"/>
      <c r="AC37" s="50">
        <v>6000</v>
      </c>
    </row>
    <row r="38" spans="7:29" s="30" customFormat="1" ht="90.75" customHeight="1" x14ac:dyDescent="0.25">
      <c r="G38" s="26" t="s">
        <v>213</v>
      </c>
      <c r="H38" s="159"/>
      <c r="I38" s="50">
        <v>1000</v>
      </c>
      <c r="K38" s="26" t="s">
        <v>175</v>
      </c>
      <c r="L38" s="159"/>
      <c r="M38" s="50">
        <v>13000</v>
      </c>
      <c r="P38" s="4"/>
      <c r="Q38" s="4"/>
      <c r="S38" s="26" t="s">
        <v>313</v>
      </c>
      <c r="T38" s="53"/>
      <c r="U38" s="50" t="s">
        <v>28</v>
      </c>
      <c r="W38" s="26" t="s">
        <v>260</v>
      </c>
      <c r="X38" s="53"/>
      <c r="Y38" s="50" t="s">
        <v>28</v>
      </c>
      <c r="AA38" s="26" t="s">
        <v>294</v>
      </c>
      <c r="AB38" s="276"/>
      <c r="AC38" s="50">
        <v>7000</v>
      </c>
    </row>
    <row r="39" spans="7:29" s="30" customFormat="1" ht="90.75" customHeight="1" thickBot="1" x14ac:dyDescent="0.3">
      <c r="G39" s="26" t="s">
        <v>214</v>
      </c>
      <c r="H39" s="159"/>
      <c r="I39" s="50">
        <v>1200</v>
      </c>
      <c r="K39" s="27" t="s">
        <v>176</v>
      </c>
      <c r="L39" s="161"/>
      <c r="M39" s="51">
        <v>15000</v>
      </c>
      <c r="P39" s="4"/>
      <c r="Q39" s="4"/>
      <c r="S39" s="26" t="s">
        <v>314</v>
      </c>
      <c r="T39" s="53"/>
      <c r="U39" s="50" t="s">
        <v>28</v>
      </c>
      <c r="W39" s="26" t="s">
        <v>261</v>
      </c>
      <c r="X39" s="53"/>
      <c r="Y39" s="50" t="s">
        <v>28</v>
      </c>
      <c r="AA39" s="26" t="s">
        <v>294</v>
      </c>
      <c r="AB39" s="53"/>
      <c r="AC39" s="50">
        <v>7000</v>
      </c>
    </row>
    <row r="40" spans="7:29" s="30" customFormat="1" ht="90.75" customHeight="1" x14ac:dyDescent="0.25">
      <c r="G40" s="26" t="s">
        <v>215</v>
      </c>
      <c r="H40" s="159"/>
      <c r="I40" s="50">
        <v>1500</v>
      </c>
      <c r="P40" s="4"/>
      <c r="Q40" s="4"/>
      <c r="S40" s="26" t="s">
        <v>315</v>
      </c>
      <c r="T40" s="53"/>
      <c r="U40" s="50" t="s">
        <v>28</v>
      </c>
      <c r="W40" s="26" t="s">
        <v>262</v>
      </c>
      <c r="X40" s="53"/>
      <c r="Y40" s="50" t="s">
        <v>28</v>
      </c>
      <c r="AA40" s="26" t="s">
        <v>295</v>
      </c>
      <c r="AB40" s="53"/>
      <c r="AC40" s="50" t="s">
        <v>28</v>
      </c>
    </row>
    <row r="41" spans="7:29" s="30" customFormat="1" ht="90.75" customHeight="1" x14ac:dyDescent="0.25">
      <c r="G41" s="26" t="s">
        <v>216</v>
      </c>
      <c r="H41" s="159"/>
      <c r="I41" s="50">
        <v>1800</v>
      </c>
      <c r="P41" s="4"/>
      <c r="Q41" s="4"/>
      <c r="S41" s="26" t="s">
        <v>316</v>
      </c>
      <c r="T41" s="53"/>
      <c r="U41" s="50" t="s">
        <v>28</v>
      </c>
      <c r="W41" s="26" t="s">
        <v>263</v>
      </c>
      <c r="X41" s="53"/>
      <c r="Y41" s="50" t="s">
        <v>28</v>
      </c>
      <c r="AA41" s="26" t="s">
        <v>296</v>
      </c>
      <c r="AB41" s="53"/>
      <c r="AC41" s="50" t="s">
        <v>28</v>
      </c>
    </row>
    <row r="42" spans="7:29" s="30" customFormat="1" ht="90.75" customHeight="1" thickBot="1" x14ac:dyDescent="0.3">
      <c r="G42" s="26" t="s">
        <v>217</v>
      </c>
      <c r="H42" s="159"/>
      <c r="I42" s="50">
        <v>2000</v>
      </c>
      <c r="K42" s="5"/>
      <c r="L42" s="4"/>
      <c r="M42" s="4"/>
      <c r="S42" s="27" t="s">
        <v>317</v>
      </c>
      <c r="T42" s="55"/>
      <c r="U42" s="51" t="s">
        <v>28</v>
      </c>
      <c r="W42" s="26" t="s">
        <v>226</v>
      </c>
      <c r="X42" s="159"/>
      <c r="Y42" s="50">
        <v>43000</v>
      </c>
      <c r="AA42" s="26" t="s">
        <v>297</v>
      </c>
      <c r="AB42" s="53"/>
      <c r="AC42" s="50" t="s">
        <v>28</v>
      </c>
    </row>
    <row r="43" spans="7:29" s="30" customFormat="1" ht="90.75" customHeight="1" x14ac:dyDescent="0.25">
      <c r="G43" s="26" t="s">
        <v>218</v>
      </c>
      <c r="H43" s="159"/>
      <c r="I43" s="50">
        <v>2300</v>
      </c>
      <c r="K43" s="5"/>
      <c r="L43" s="4"/>
      <c r="M43" s="4"/>
      <c r="W43" s="26" t="s">
        <v>227</v>
      </c>
      <c r="X43" s="159"/>
      <c r="Y43" s="50">
        <v>45000</v>
      </c>
      <c r="AA43" s="26" t="s">
        <v>298</v>
      </c>
      <c r="AB43" s="53"/>
      <c r="AC43" s="50" t="s">
        <v>28</v>
      </c>
    </row>
    <row r="44" spans="7:29" s="30" customFormat="1" ht="90.75" customHeight="1" x14ac:dyDescent="0.25">
      <c r="G44" s="26" t="s">
        <v>219</v>
      </c>
      <c r="H44" s="159"/>
      <c r="I44" s="50">
        <v>2600</v>
      </c>
      <c r="K44" s="5"/>
      <c r="L44" s="4"/>
      <c r="M44" s="4"/>
      <c r="W44" s="26" t="s">
        <v>228</v>
      </c>
      <c r="X44" s="159"/>
      <c r="Y44" s="50">
        <v>45000</v>
      </c>
      <c r="AA44" s="26" t="s">
        <v>299</v>
      </c>
      <c r="AB44" s="53"/>
      <c r="AC44" s="50" t="s">
        <v>28</v>
      </c>
    </row>
    <row r="45" spans="7:29" s="30" customFormat="1" ht="90.75" customHeight="1" x14ac:dyDescent="0.25">
      <c r="G45" s="26" t="s">
        <v>220</v>
      </c>
      <c r="H45" s="159"/>
      <c r="I45" s="50">
        <v>2900</v>
      </c>
      <c r="L45" s="4"/>
      <c r="M45" s="4"/>
      <c r="S45" s="5"/>
      <c r="T45" s="4"/>
      <c r="U45" s="4"/>
      <c r="W45" s="26" t="s">
        <v>229</v>
      </c>
      <c r="X45" s="159"/>
      <c r="Y45" s="50">
        <v>42000</v>
      </c>
      <c r="AA45" s="26" t="s">
        <v>300</v>
      </c>
      <c r="AB45" s="53"/>
      <c r="AC45" s="50" t="s">
        <v>28</v>
      </c>
    </row>
    <row r="46" spans="7:29" s="30" customFormat="1" ht="90.75" customHeight="1" x14ac:dyDescent="0.25">
      <c r="G46" s="26" t="s">
        <v>221</v>
      </c>
      <c r="H46" s="159"/>
      <c r="I46" s="50">
        <v>1000</v>
      </c>
      <c r="S46" s="5"/>
      <c r="T46" s="4"/>
      <c r="U46" s="4"/>
      <c r="W46" s="26" t="s">
        <v>230</v>
      </c>
      <c r="X46" s="159"/>
      <c r="Y46" s="50">
        <v>47000</v>
      </c>
      <c r="AA46" s="26" t="s">
        <v>301</v>
      </c>
      <c r="AB46" s="53"/>
      <c r="AC46" s="50" t="s">
        <v>28</v>
      </c>
    </row>
    <row r="47" spans="7:29" s="30" customFormat="1" ht="90.75" customHeight="1" x14ac:dyDescent="0.25">
      <c r="G47" s="26" t="s">
        <v>222</v>
      </c>
      <c r="H47" s="159"/>
      <c r="I47" s="50">
        <v>1300</v>
      </c>
      <c r="T47" s="4"/>
      <c r="U47" s="4"/>
      <c r="W47" s="26" t="s">
        <v>231</v>
      </c>
      <c r="X47" s="159"/>
      <c r="Y47" s="50">
        <v>48000</v>
      </c>
      <c r="AA47" s="26" t="s">
        <v>302</v>
      </c>
      <c r="AB47" s="53"/>
      <c r="AC47" s="50" t="s">
        <v>28</v>
      </c>
    </row>
    <row r="48" spans="7:29" s="30" customFormat="1" ht="90.75" customHeight="1" x14ac:dyDescent="0.25">
      <c r="G48" s="26" t="s">
        <v>223</v>
      </c>
      <c r="H48" s="159"/>
      <c r="I48" s="50">
        <v>1700</v>
      </c>
      <c r="W48" s="26" t="s">
        <v>232</v>
      </c>
      <c r="X48" s="53"/>
      <c r="Y48" s="50" t="s">
        <v>28</v>
      </c>
      <c r="AA48" s="26" t="s">
        <v>303</v>
      </c>
      <c r="AB48" s="53"/>
      <c r="AC48" s="50" t="s">
        <v>28</v>
      </c>
    </row>
    <row r="49" spans="7:29" s="30" customFormat="1" ht="90.75" customHeight="1" x14ac:dyDescent="0.25">
      <c r="G49" s="26" t="s">
        <v>224</v>
      </c>
      <c r="H49" s="159"/>
      <c r="I49" s="50">
        <v>2000</v>
      </c>
      <c r="W49" s="26" t="s">
        <v>237</v>
      </c>
      <c r="X49" s="53"/>
      <c r="Y49" s="50">
        <v>35000</v>
      </c>
      <c r="AA49" s="26" t="s">
        <v>304</v>
      </c>
      <c r="AB49" s="53"/>
      <c r="AC49" s="50" t="s">
        <v>28</v>
      </c>
    </row>
    <row r="50" spans="7:29" s="30" customFormat="1" ht="90.75" customHeight="1" thickBot="1" x14ac:dyDescent="0.3">
      <c r="G50" s="27" t="s">
        <v>225</v>
      </c>
      <c r="H50" s="161"/>
      <c r="I50" s="51">
        <v>2400</v>
      </c>
      <c r="W50" s="26" t="s">
        <v>238</v>
      </c>
      <c r="X50" s="53"/>
      <c r="Y50" s="50" t="s">
        <v>28</v>
      </c>
      <c r="AA50" s="26" t="s">
        <v>305</v>
      </c>
      <c r="AB50" s="53"/>
      <c r="AC50" s="50" t="s">
        <v>28</v>
      </c>
    </row>
    <row r="51" spans="7:29" s="30" customFormat="1" ht="90.75" customHeight="1" thickBot="1" x14ac:dyDescent="0.3">
      <c r="W51" s="26" t="s">
        <v>239</v>
      </c>
      <c r="X51" s="53"/>
      <c r="Y51" s="50">
        <v>15000</v>
      </c>
      <c r="AA51" s="27" t="s">
        <v>306</v>
      </c>
      <c r="AB51" s="55"/>
      <c r="AC51" s="51" t="s">
        <v>28</v>
      </c>
    </row>
    <row r="52" spans="7:29" s="30" customFormat="1" ht="90.75" customHeight="1" x14ac:dyDescent="0.25">
      <c r="W52" s="26" t="s">
        <v>318</v>
      </c>
      <c r="X52" s="53"/>
      <c r="Y52" s="50">
        <v>60000</v>
      </c>
    </row>
    <row r="53" spans="7:29" s="30" customFormat="1" ht="90.75" customHeight="1" x14ac:dyDescent="0.25">
      <c r="G53" s="5"/>
      <c r="H53" s="4"/>
      <c r="I53" s="4"/>
      <c r="W53" s="26" t="s">
        <v>319</v>
      </c>
      <c r="X53" s="53"/>
      <c r="Y53" s="50">
        <v>65000</v>
      </c>
    </row>
    <row r="54" spans="7:29" s="30" customFormat="1" ht="90.75" customHeight="1" x14ac:dyDescent="0.25">
      <c r="G54" s="5"/>
      <c r="W54" s="26" t="s">
        <v>320</v>
      </c>
      <c r="X54" s="53"/>
      <c r="Y54" s="50">
        <v>70000</v>
      </c>
      <c r="AA54" s="5"/>
      <c r="AB54" s="4"/>
      <c r="AC54" s="4"/>
    </row>
    <row r="55" spans="7:29" s="30" customFormat="1" ht="90.75" customHeight="1" x14ac:dyDescent="0.25">
      <c r="G55" s="5"/>
      <c r="W55" s="26" t="s">
        <v>321</v>
      </c>
      <c r="X55" s="53"/>
      <c r="Y55" s="50">
        <v>70000</v>
      </c>
      <c r="AA55" s="5"/>
      <c r="AB55" s="4"/>
      <c r="AC55" s="4"/>
    </row>
    <row r="56" spans="7:29" s="30" customFormat="1" ht="90.75" customHeight="1" x14ac:dyDescent="0.25">
      <c r="G56" s="25"/>
      <c r="W56" s="26" t="s">
        <v>264</v>
      </c>
      <c r="X56" s="53"/>
      <c r="Y56" s="50" t="s">
        <v>28</v>
      </c>
      <c r="AA56" s="5"/>
      <c r="AB56" s="4"/>
      <c r="AC56" s="4"/>
    </row>
    <row r="57" spans="7:29" s="30" customFormat="1" ht="90.75" customHeight="1" x14ac:dyDescent="0.25">
      <c r="G57" s="25"/>
      <c r="W57" s="26" t="s">
        <v>265</v>
      </c>
      <c r="X57" s="15"/>
      <c r="Y57" s="50" t="s">
        <v>28</v>
      </c>
      <c r="AA57" s="5"/>
      <c r="AB57" s="4"/>
      <c r="AC57" s="4"/>
    </row>
    <row r="58" spans="7:29" s="30" customFormat="1" ht="90.75" customHeight="1" x14ac:dyDescent="0.25">
      <c r="G58" s="25"/>
      <c r="W58" s="26" t="s">
        <v>266</v>
      </c>
      <c r="X58" s="15"/>
      <c r="Y58" s="50" t="s">
        <v>28</v>
      </c>
      <c r="AA58" s="5"/>
    </row>
    <row r="59" spans="7:29" s="30" customFormat="1" ht="90.75" customHeight="1" x14ac:dyDescent="0.25">
      <c r="G59" s="25"/>
      <c r="W59" s="26" t="s">
        <v>267</v>
      </c>
      <c r="X59" s="15"/>
      <c r="Y59" s="50" t="s">
        <v>28</v>
      </c>
      <c r="AA59" s="5"/>
    </row>
    <row r="60" spans="7:29" s="30" customFormat="1" ht="90.75" customHeight="1" x14ac:dyDescent="0.25">
      <c r="G60" s="25"/>
      <c r="W60" s="26" t="s">
        <v>268</v>
      </c>
      <c r="X60" s="15"/>
      <c r="Y60" s="50" t="s">
        <v>28</v>
      </c>
    </row>
    <row r="61" spans="7:29" ht="90.75" customHeight="1" x14ac:dyDescent="0.25">
      <c r="G61" s="25"/>
      <c r="W61" s="26" t="s">
        <v>269</v>
      </c>
      <c r="X61" s="15"/>
      <c r="Y61" s="50" t="s">
        <v>28</v>
      </c>
    </row>
    <row r="62" spans="7:29" ht="90.75" customHeight="1" thickBot="1" x14ac:dyDescent="0.3">
      <c r="G62" s="25"/>
      <c r="W62" s="27" t="s">
        <v>270</v>
      </c>
      <c r="X62" s="20"/>
      <c r="Y62" s="51" t="s">
        <v>28</v>
      </c>
    </row>
    <row r="63" spans="7:29" ht="90.75" customHeight="1" x14ac:dyDescent="0.25">
      <c r="G63" s="25"/>
    </row>
    <row r="64" spans="7:29" ht="90.75" customHeight="1" x14ac:dyDescent="0.25">
      <c r="G64" s="25"/>
    </row>
    <row r="65" spans="7:25" x14ac:dyDescent="0.25">
      <c r="G65" s="25"/>
    </row>
    <row r="66" spans="7:25" x14ac:dyDescent="0.25">
      <c r="G66" s="25"/>
    </row>
    <row r="67" spans="7:25" x14ac:dyDescent="0.25">
      <c r="G67" s="25"/>
      <c r="W67" s="5"/>
      <c r="X67" s="23"/>
      <c r="Y67" s="23"/>
    </row>
    <row r="68" spans="7:25" x14ac:dyDescent="0.25">
      <c r="G68" s="25"/>
      <c r="W68" s="5"/>
      <c r="X68" s="23"/>
      <c r="Y68" s="23"/>
    </row>
    <row r="69" spans="7:25" x14ac:dyDescent="0.25">
      <c r="G69" s="25"/>
      <c r="W69" s="5"/>
    </row>
    <row r="70" spans="7:25" x14ac:dyDescent="0.25">
      <c r="G70" s="25"/>
    </row>
    <row r="71" spans="7:25" x14ac:dyDescent="0.25">
      <c r="G71" s="25"/>
    </row>
  </sheetData>
  <sheetProtection password="C6DD" sheet="1" objects="1" scenarios="1" sort="0"/>
  <sortState ref="B3:B18">
    <sortCondition ref="B3"/>
  </sortState>
  <mergeCells count="95">
    <mergeCell ref="AB1:AC2"/>
    <mergeCell ref="X1:Y2"/>
    <mergeCell ref="T1:U2"/>
    <mergeCell ref="P1:Q2"/>
    <mergeCell ref="B4:E4"/>
    <mergeCell ref="B3:E3"/>
    <mergeCell ref="A1:E2"/>
    <mergeCell ref="G1:H4"/>
    <mergeCell ref="I1:I4"/>
    <mergeCell ref="B7:E7"/>
    <mergeCell ref="B6:E6"/>
    <mergeCell ref="B15:E15"/>
    <mergeCell ref="B14:E14"/>
    <mergeCell ref="B13:E13"/>
    <mergeCell ref="B12:E12"/>
    <mergeCell ref="B11:E11"/>
    <mergeCell ref="B10:E10"/>
    <mergeCell ref="B9:E9"/>
    <mergeCell ref="B8:E8"/>
    <mergeCell ref="B18:E18"/>
    <mergeCell ref="B17:E17"/>
    <mergeCell ref="B16:E16"/>
    <mergeCell ref="L25:L26"/>
    <mergeCell ref="G9:G14"/>
    <mergeCell ref="G15:G19"/>
    <mergeCell ref="I15:I19"/>
    <mergeCell ref="K9:K14"/>
    <mergeCell ref="AB33:AB34"/>
    <mergeCell ref="AB36:AB38"/>
    <mergeCell ref="P25:P33"/>
    <mergeCell ref="M15:M19"/>
    <mergeCell ref="K15:K19"/>
    <mergeCell ref="L27:L28"/>
    <mergeCell ref="L31:L32"/>
    <mergeCell ref="L33:L34"/>
    <mergeCell ref="Q9:Q14"/>
    <mergeCell ref="P9:P14"/>
    <mergeCell ref="P15:P19"/>
    <mergeCell ref="Q15:Q19"/>
    <mergeCell ref="O15:O19"/>
    <mergeCell ref="O9:O14"/>
    <mergeCell ref="AC15:AC19"/>
    <mergeCell ref="AC9:AC14"/>
    <mergeCell ref="AA9:AA14"/>
    <mergeCell ref="AA15:AA19"/>
    <mergeCell ref="Y15:Y19"/>
    <mergeCell ref="Y9:Y14"/>
    <mergeCell ref="AB9:AB29"/>
    <mergeCell ref="T7:T8"/>
    <mergeCell ref="S7:S8"/>
    <mergeCell ref="Q7:Q8"/>
    <mergeCell ref="W7:W8"/>
    <mergeCell ref="U7:U8"/>
    <mergeCell ref="AC7:AC8"/>
    <mergeCell ref="AB7:AB8"/>
    <mergeCell ref="AA7:AA8"/>
    <mergeCell ref="Y7:Y8"/>
    <mergeCell ref="X7:X8"/>
    <mergeCell ref="H46:H50"/>
    <mergeCell ref="X9:X21"/>
    <mergeCell ref="X22:X28"/>
    <mergeCell ref="X42:X44"/>
    <mergeCell ref="X45:X47"/>
    <mergeCell ref="I9:I14"/>
    <mergeCell ref="W15:W19"/>
    <mergeCell ref="W9:W14"/>
    <mergeCell ref="S9:S14"/>
    <mergeCell ref="S15:S19"/>
    <mergeCell ref="T15:T19"/>
    <mergeCell ref="T9:T14"/>
    <mergeCell ref="U9:U14"/>
    <mergeCell ref="U15:U19"/>
    <mergeCell ref="H25:H34"/>
    <mergeCell ref="H35:H37"/>
    <mergeCell ref="AA5:AC6"/>
    <mergeCell ref="W5:Y6"/>
    <mergeCell ref="S5:U6"/>
    <mergeCell ref="O5:Q6"/>
    <mergeCell ref="K5:M6"/>
    <mergeCell ref="B5:E5"/>
    <mergeCell ref="P7:P8"/>
    <mergeCell ref="O7:O8"/>
    <mergeCell ref="H38:H45"/>
    <mergeCell ref="G7:G8"/>
    <mergeCell ref="G5:I6"/>
    <mergeCell ref="M7:M8"/>
    <mergeCell ref="L7:L8"/>
    <mergeCell ref="K7:K8"/>
    <mergeCell ref="H9:H24"/>
    <mergeCell ref="L22:L24"/>
    <mergeCell ref="L9:L21"/>
    <mergeCell ref="I7:I8"/>
    <mergeCell ref="H7:H8"/>
    <mergeCell ref="L36:L39"/>
    <mergeCell ref="M9:M14"/>
  </mergeCells>
  <hyperlinks>
    <hyperlink ref="I1:I4" location="КАТАЛОГ!A1" display="Перейти в каталог"/>
    <hyperlink ref="B3:E3" location="ОБОРУДОВАНИЕ_ДЛЯ_РАБОТЫ_С_БЕТОНОМ" display="Бетономешалки"/>
    <hyperlink ref="B4:E4" location="БУНКЕРА_БАДЬИ_ДЛЯ_БЕТОНА" display="Бункера/бадьи для бетона"/>
    <hyperlink ref="B8:E8" location="ЛЕСТНИЦЫ_И_СТРЕМЯНКИ" display="Лестницы и стремянки"/>
    <hyperlink ref="B5:E5" location="ВИБРАТОРЫ_ДЛЯ_БЕТОНА" display="Вибраторы для бетона"/>
    <hyperlink ref="B15:E15" location="СТРОПЫ__ХОППЕР_КОВШИ__МУСОРОПРОВОД" display="Такелаж"/>
    <hyperlink ref="B18:E18" location="СТРОПЫ__ХОППЕР_КОВШИ__МУСОРОПРОВОД" display="Хоппер ковши"/>
    <hyperlink ref="B9:E9" location="СТРОПЫ__ХОППЕР_КОВШИ__МУСОРОПРОВОД" display="Мусоропровод"/>
    <hyperlink ref="B13:E13" location="ГИБКА_РЕЗКА_АРМАТУРЫ" display="Станки для гибки арматуры"/>
    <hyperlink ref="B14:E14" location="ГИБКА_РЕЗКА_АРМАТУРЫ" display="Станки для резки арматуры"/>
    <hyperlink ref="B10:E10" location="ОБОРУДОВАНИЕ_ДЛЯ_РАБОТЫ_С_БЕТОНОМ" display="Оборудовани для работ с бетоном"/>
    <hyperlink ref="B7:E7" location="СТРОПЫ__ХОППЕР_КОВШИ__МУСОРОПРОВОД" display="Изготовление бетонных образцов"/>
    <hyperlink ref="B6:E6" location="ОБОРУДОВАНИЕ_ДЛЯ_РАБОТЫ_С_БЕТОНОМ" display="Затирка/накрезка бетонных полов"/>
    <hyperlink ref="B12:E12" location="СТРОПЫ__ХОППЕР_КОВШИ__МУСОРОПРОВОД" display="Пистолеты для вязки арматуры"/>
    <hyperlink ref="B11:E11" location="ОБОРУДОВАНИЕ_ДЛЯ_РАБОТЫ_С_БЕТОНОМ" display="Отбойные молотки"/>
    <hyperlink ref="B16:E16" location="ОБОРУДОВАНИЕ_ДЛЯ_РАБОТЫ_С_БЕТОНОМ" display="Уплотнение грунта "/>
    <hyperlink ref="B17:E17" location="СТРОПЫ__ХОППЕР_КОВШИ__МУСОРОПРОВОД" display="Устройство для обвязки грузов"/>
    <hyperlink ref="P1:Q2" location="оглавление_строительное_оборудование" display="◄ в начало"/>
    <hyperlink ref="X1:Y2" location="оглавление_строительное_оборудование" display="◄ в начало"/>
    <hyperlink ref="AB1:AC2" location="оглавление_строительное_оборудование" display="◄ в начало"/>
    <hyperlink ref="T1:U2" location="оглавление_строительное_оборудование" display="◄ в начало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N40"/>
  <sheetViews>
    <sheetView zoomScaleNormal="100" workbookViewId="0">
      <selection activeCell="A14" sqref="A14"/>
    </sheetView>
  </sheetViews>
  <sheetFormatPr defaultRowHeight="15" x14ac:dyDescent="0.25"/>
  <cols>
    <col min="1" max="1" width="3.85546875" customWidth="1"/>
    <col min="5" max="5" width="1" customWidth="1"/>
    <col min="6" max="6" width="30.85546875" bestFit="1" customWidth="1"/>
    <col min="7" max="7" width="19.5703125" bestFit="1" customWidth="1"/>
    <col min="8" max="8" width="14.85546875" bestFit="1" customWidth="1"/>
    <col min="9" max="9" width="0.7109375" customWidth="1"/>
    <col min="10" max="10" width="30.85546875" bestFit="1" customWidth="1"/>
    <col min="11" max="11" width="19.5703125" bestFit="1" customWidth="1"/>
    <col min="12" max="12" width="14.85546875" bestFit="1" customWidth="1"/>
    <col min="13" max="13" width="1.140625" customWidth="1"/>
    <col min="14" max="14" width="30.85546875" bestFit="1" customWidth="1"/>
    <col min="15" max="15" width="19.5703125" bestFit="1" customWidth="1"/>
    <col min="16" max="16" width="14.85546875" bestFit="1" customWidth="1"/>
    <col min="17" max="17" width="1.140625" customWidth="1"/>
    <col min="18" max="18" width="30.85546875" bestFit="1" customWidth="1"/>
    <col min="19" max="19" width="19.5703125" bestFit="1" customWidth="1"/>
    <col min="20" max="20" width="14.85546875" bestFit="1" customWidth="1"/>
    <col min="21" max="21" width="0.7109375" customWidth="1"/>
    <col min="22" max="22" width="31.5703125" bestFit="1" customWidth="1"/>
    <col min="23" max="23" width="20.140625" bestFit="1" customWidth="1"/>
    <col min="24" max="24" width="15.28515625" bestFit="1" customWidth="1"/>
    <col min="25" max="25" width="1" customWidth="1"/>
    <col min="26" max="26" width="31.5703125" bestFit="1" customWidth="1"/>
    <col min="27" max="27" width="20.140625" bestFit="1" customWidth="1"/>
    <col min="28" max="28" width="15.28515625" bestFit="1" customWidth="1"/>
    <col min="29" max="29" width="1.42578125" customWidth="1"/>
    <col min="30" max="30" width="31.5703125" bestFit="1" customWidth="1"/>
    <col min="31" max="31" width="20.140625" bestFit="1" customWidth="1"/>
    <col min="32" max="32" width="15.28515625" bestFit="1" customWidth="1"/>
    <col min="33" max="33" width="1" customWidth="1"/>
    <col min="34" max="34" width="31.5703125" bestFit="1" customWidth="1"/>
    <col min="35" max="35" width="20.140625" bestFit="1" customWidth="1"/>
    <col min="36" max="36" width="15.28515625" customWidth="1"/>
    <col min="37" max="37" width="0.7109375" customWidth="1"/>
    <col min="38" max="38" width="33.85546875" bestFit="1" customWidth="1"/>
    <col min="39" max="39" width="20.85546875" bestFit="1" customWidth="1"/>
    <col min="40" max="40" width="16" bestFit="1" customWidth="1"/>
  </cols>
  <sheetData>
    <row r="1" spans="1:40" ht="15" customHeight="1" x14ac:dyDescent="0.25">
      <c r="A1" s="303" t="s">
        <v>531</v>
      </c>
      <c r="B1" s="304"/>
      <c r="C1" s="304"/>
      <c r="D1" s="305"/>
      <c r="F1" s="85"/>
      <c r="G1" s="85"/>
      <c r="H1" s="440" t="s">
        <v>523</v>
      </c>
      <c r="O1" s="444" t="s">
        <v>537</v>
      </c>
      <c r="P1" s="445"/>
      <c r="S1" s="259" t="s">
        <v>537</v>
      </c>
      <c r="T1" s="260"/>
      <c r="W1" s="259" t="s">
        <v>537</v>
      </c>
      <c r="X1" s="260"/>
      <c r="AA1" s="259" t="s">
        <v>537</v>
      </c>
      <c r="AB1" s="260"/>
      <c r="AE1" s="259" t="s">
        <v>537</v>
      </c>
      <c r="AF1" s="260"/>
      <c r="AI1" s="259" t="s">
        <v>537</v>
      </c>
      <c r="AJ1" s="260"/>
      <c r="AM1" s="259" t="s">
        <v>537</v>
      </c>
      <c r="AN1" s="260"/>
    </row>
    <row r="2" spans="1:40" ht="15" customHeight="1" thickBot="1" x14ac:dyDescent="0.3">
      <c r="A2" s="306"/>
      <c r="B2" s="307"/>
      <c r="C2" s="307"/>
      <c r="D2" s="308"/>
      <c r="F2" s="85"/>
      <c r="G2" s="85"/>
      <c r="H2" s="440"/>
      <c r="O2" s="446"/>
      <c r="P2" s="447"/>
      <c r="S2" s="261"/>
      <c r="T2" s="262"/>
      <c r="W2" s="261"/>
      <c r="X2" s="262"/>
      <c r="AA2" s="261"/>
      <c r="AB2" s="262"/>
      <c r="AE2" s="261"/>
      <c r="AF2" s="262"/>
      <c r="AI2" s="261"/>
      <c r="AJ2" s="262"/>
      <c r="AM2" s="261"/>
      <c r="AN2" s="262"/>
    </row>
    <row r="3" spans="1:40" ht="15" customHeight="1" x14ac:dyDescent="0.25">
      <c r="A3" s="88">
        <v>1</v>
      </c>
      <c r="B3" s="422" t="s">
        <v>544</v>
      </c>
      <c r="C3" s="423"/>
      <c r="D3" s="424"/>
      <c r="F3" s="85"/>
      <c r="G3" s="85"/>
      <c r="H3" s="440"/>
    </row>
    <row r="4" spans="1:40" ht="15" customHeight="1" thickBot="1" x14ac:dyDescent="0.3">
      <c r="A4" s="89">
        <v>2</v>
      </c>
      <c r="B4" s="327" t="s">
        <v>545</v>
      </c>
      <c r="C4" s="328"/>
      <c r="D4" s="329"/>
      <c r="F4" s="85"/>
      <c r="G4" s="85"/>
      <c r="H4" s="441"/>
    </row>
    <row r="5" spans="1:40" ht="15" customHeight="1" x14ac:dyDescent="0.25">
      <c r="A5" s="90">
        <v>3</v>
      </c>
      <c r="B5" s="368" t="s">
        <v>546</v>
      </c>
      <c r="C5" s="369"/>
      <c r="D5" s="370"/>
      <c r="F5" s="282" t="s">
        <v>348</v>
      </c>
      <c r="G5" s="283"/>
      <c r="H5" s="284"/>
      <c r="J5" s="282" t="s">
        <v>360</v>
      </c>
      <c r="K5" s="283"/>
      <c r="L5" s="284"/>
      <c r="N5" s="282" t="s">
        <v>368</v>
      </c>
      <c r="O5" s="283"/>
      <c r="P5" s="284"/>
      <c r="R5" s="282" t="s">
        <v>411</v>
      </c>
      <c r="S5" s="283"/>
      <c r="T5" s="284"/>
      <c r="V5" s="282" t="s">
        <v>412</v>
      </c>
      <c r="W5" s="283"/>
      <c r="X5" s="284"/>
      <c r="Z5" s="282" t="s">
        <v>413</v>
      </c>
      <c r="AA5" s="283"/>
      <c r="AB5" s="284"/>
      <c r="AD5" s="282" t="s">
        <v>414</v>
      </c>
      <c r="AE5" s="283"/>
      <c r="AF5" s="284"/>
      <c r="AH5" s="282" t="s">
        <v>415</v>
      </c>
      <c r="AI5" s="283"/>
      <c r="AJ5" s="284"/>
      <c r="AL5" s="282" t="s">
        <v>420</v>
      </c>
      <c r="AM5" s="283"/>
      <c r="AN5" s="284"/>
    </row>
    <row r="6" spans="1:40" ht="15" customHeight="1" thickBot="1" x14ac:dyDescent="0.3">
      <c r="A6" s="91">
        <v>4</v>
      </c>
      <c r="B6" s="425" t="s">
        <v>547</v>
      </c>
      <c r="C6" s="426"/>
      <c r="D6" s="427"/>
      <c r="F6" s="334"/>
      <c r="G6" s="335"/>
      <c r="H6" s="336"/>
      <c r="J6" s="334"/>
      <c r="K6" s="335"/>
      <c r="L6" s="336"/>
      <c r="N6" s="334"/>
      <c r="O6" s="335"/>
      <c r="P6" s="336"/>
      <c r="R6" s="334"/>
      <c r="S6" s="335"/>
      <c r="T6" s="336"/>
      <c r="V6" s="334"/>
      <c r="W6" s="335"/>
      <c r="X6" s="336"/>
      <c r="Z6" s="334"/>
      <c r="AA6" s="335"/>
      <c r="AB6" s="336"/>
      <c r="AD6" s="334"/>
      <c r="AE6" s="335"/>
      <c r="AF6" s="336"/>
      <c r="AH6" s="285"/>
      <c r="AI6" s="286"/>
      <c r="AJ6" s="287"/>
      <c r="AL6" s="334"/>
      <c r="AM6" s="335"/>
      <c r="AN6" s="336"/>
    </row>
    <row r="7" spans="1:40" ht="15" customHeight="1" x14ac:dyDescent="0.25">
      <c r="A7" s="92">
        <v>5</v>
      </c>
      <c r="B7" s="428" t="s">
        <v>548</v>
      </c>
      <c r="C7" s="429"/>
      <c r="D7" s="430"/>
      <c r="F7" s="332" t="s">
        <v>16</v>
      </c>
      <c r="G7" s="330" t="s">
        <v>0</v>
      </c>
      <c r="H7" s="337" t="s">
        <v>1</v>
      </c>
      <c r="J7" s="332" t="s">
        <v>16</v>
      </c>
      <c r="K7" s="330" t="s">
        <v>0</v>
      </c>
      <c r="L7" s="337" t="s">
        <v>1</v>
      </c>
      <c r="N7" s="332" t="s">
        <v>16</v>
      </c>
      <c r="O7" s="330" t="s">
        <v>0</v>
      </c>
      <c r="P7" s="337" t="s">
        <v>1</v>
      </c>
      <c r="R7" s="332" t="s">
        <v>16</v>
      </c>
      <c r="S7" s="330" t="s">
        <v>0</v>
      </c>
      <c r="T7" s="337" t="s">
        <v>1</v>
      </c>
      <c r="V7" s="332" t="s">
        <v>16</v>
      </c>
      <c r="W7" s="330" t="s">
        <v>0</v>
      </c>
      <c r="X7" s="337" t="s">
        <v>1</v>
      </c>
      <c r="Z7" s="332" t="s">
        <v>16</v>
      </c>
      <c r="AA7" s="330" t="s">
        <v>0</v>
      </c>
      <c r="AB7" s="337" t="s">
        <v>1</v>
      </c>
      <c r="AD7" s="332" t="s">
        <v>16</v>
      </c>
      <c r="AE7" s="330" t="s">
        <v>0</v>
      </c>
      <c r="AF7" s="337" t="s">
        <v>1</v>
      </c>
      <c r="AH7" s="411" t="s">
        <v>16</v>
      </c>
      <c r="AI7" s="407" t="s">
        <v>0</v>
      </c>
      <c r="AJ7" s="409" t="s">
        <v>1</v>
      </c>
      <c r="AL7" s="332" t="s">
        <v>16</v>
      </c>
      <c r="AM7" s="407" t="s">
        <v>0</v>
      </c>
      <c r="AN7" s="337" t="s">
        <v>1</v>
      </c>
    </row>
    <row r="8" spans="1:40" ht="15" customHeight="1" thickBot="1" x14ac:dyDescent="0.3">
      <c r="A8" s="93">
        <v>6</v>
      </c>
      <c r="B8" s="431" t="s">
        <v>549</v>
      </c>
      <c r="C8" s="432"/>
      <c r="D8" s="433"/>
      <c r="F8" s="442"/>
      <c r="G8" s="443"/>
      <c r="H8" s="405"/>
      <c r="J8" s="333"/>
      <c r="K8" s="331"/>
      <c r="L8" s="338"/>
      <c r="N8" s="333"/>
      <c r="O8" s="331"/>
      <c r="P8" s="338"/>
      <c r="R8" s="333"/>
      <c r="S8" s="331"/>
      <c r="T8" s="338"/>
      <c r="V8" s="333"/>
      <c r="W8" s="331"/>
      <c r="X8" s="338"/>
      <c r="Z8" s="333"/>
      <c r="AA8" s="331"/>
      <c r="AB8" s="338"/>
      <c r="AD8" s="333"/>
      <c r="AE8" s="331"/>
      <c r="AF8" s="338"/>
      <c r="AH8" s="412"/>
      <c r="AI8" s="408"/>
      <c r="AJ8" s="410"/>
      <c r="AL8" s="333"/>
      <c r="AM8" s="408"/>
      <c r="AN8" s="338"/>
    </row>
    <row r="9" spans="1:40" ht="15" customHeight="1" x14ac:dyDescent="0.25">
      <c r="A9" s="94">
        <v>7</v>
      </c>
      <c r="B9" s="434" t="s">
        <v>550</v>
      </c>
      <c r="C9" s="435"/>
      <c r="D9" s="436"/>
      <c r="F9" s="406" t="s">
        <v>341</v>
      </c>
      <c r="G9" s="420"/>
      <c r="H9" s="340">
        <v>7.5</v>
      </c>
      <c r="J9" s="351" t="s">
        <v>349</v>
      </c>
      <c r="K9" s="276"/>
      <c r="L9" s="339">
        <v>20</v>
      </c>
      <c r="N9" s="415" t="s">
        <v>361</v>
      </c>
      <c r="O9" s="276"/>
      <c r="P9" s="413">
        <v>8</v>
      </c>
      <c r="R9" s="351" t="s">
        <v>391</v>
      </c>
      <c r="S9" s="276"/>
      <c r="T9" s="339" t="s">
        <v>28</v>
      </c>
      <c r="V9" s="351" t="s">
        <v>381</v>
      </c>
      <c r="W9" s="276"/>
      <c r="X9" s="339">
        <v>200</v>
      </c>
      <c r="Z9" s="351" t="s">
        <v>369</v>
      </c>
      <c r="AA9" s="276"/>
      <c r="AB9" s="339">
        <v>1100</v>
      </c>
      <c r="AD9" s="352" t="s">
        <v>377</v>
      </c>
      <c r="AE9" s="276"/>
      <c r="AF9" s="339">
        <v>400</v>
      </c>
      <c r="AH9" s="418" t="s">
        <v>406</v>
      </c>
      <c r="AI9" s="419"/>
      <c r="AJ9" s="417">
        <v>80</v>
      </c>
      <c r="AL9" s="415" t="s">
        <v>416</v>
      </c>
      <c r="AM9" s="419"/>
      <c r="AN9" s="413">
        <v>150</v>
      </c>
    </row>
    <row r="10" spans="1:40" ht="15" customHeight="1" x14ac:dyDescent="0.25">
      <c r="A10" s="95">
        <v>8</v>
      </c>
      <c r="B10" s="365" t="s">
        <v>551</v>
      </c>
      <c r="C10" s="366"/>
      <c r="D10" s="367"/>
      <c r="F10" s="406"/>
      <c r="G10" s="420"/>
      <c r="H10" s="340"/>
      <c r="J10" s="350"/>
      <c r="K10" s="159"/>
      <c r="L10" s="340"/>
      <c r="N10" s="416"/>
      <c r="O10" s="159"/>
      <c r="P10" s="414"/>
      <c r="R10" s="350"/>
      <c r="S10" s="159"/>
      <c r="T10" s="340"/>
      <c r="V10" s="350"/>
      <c r="W10" s="159"/>
      <c r="X10" s="340"/>
      <c r="Z10" s="350"/>
      <c r="AA10" s="159"/>
      <c r="AB10" s="340"/>
      <c r="AD10" s="353"/>
      <c r="AE10" s="159"/>
      <c r="AF10" s="340"/>
      <c r="AH10" s="353"/>
      <c r="AI10" s="159"/>
      <c r="AJ10" s="340"/>
      <c r="AL10" s="416"/>
      <c r="AM10" s="159"/>
      <c r="AN10" s="414"/>
    </row>
    <row r="11" spans="1:40" ht="15.75" customHeight="1" x14ac:dyDescent="0.25">
      <c r="A11" s="96">
        <v>9</v>
      </c>
      <c r="B11" s="386" t="s">
        <v>552</v>
      </c>
      <c r="C11" s="387"/>
      <c r="D11" s="388"/>
      <c r="F11" s="406"/>
      <c r="G11" s="420"/>
      <c r="H11" s="340"/>
      <c r="J11" s="350"/>
      <c r="K11" s="159"/>
      <c r="L11" s="340"/>
      <c r="N11" s="416"/>
      <c r="O11" s="159"/>
      <c r="P11" s="414"/>
      <c r="R11" s="350"/>
      <c r="S11" s="159"/>
      <c r="T11" s="340"/>
      <c r="V11" s="350"/>
      <c r="W11" s="159"/>
      <c r="X11" s="340"/>
      <c r="Z11" s="350"/>
      <c r="AA11" s="159"/>
      <c r="AB11" s="340"/>
      <c r="AD11" s="353"/>
      <c r="AE11" s="159"/>
      <c r="AF11" s="340"/>
      <c r="AH11" s="353"/>
      <c r="AI11" s="159"/>
      <c r="AJ11" s="340"/>
      <c r="AL11" s="416"/>
      <c r="AM11" s="159"/>
      <c r="AN11" s="414"/>
    </row>
    <row r="12" spans="1:40" ht="15" customHeight="1" x14ac:dyDescent="0.25">
      <c r="A12" s="97">
        <v>10</v>
      </c>
      <c r="B12" s="380" t="s">
        <v>553</v>
      </c>
      <c r="C12" s="381"/>
      <c r="D12" s="382"/>
      <c r="F12" s="406"/>
      <c r="G12" s="420"/>
      <c r="H12" s="340"/>
      <c r="J12" s="350"/>
      <c r="K12" s="159"/>
      <c r="L12" s="340"/>
      <c r="N12" s="416"/>
      <c r="O12" s="159"/>
      <c r="P12" s="414"/>
      <c r="R12" s="350"/>
      <c r="S12" s="159"/>
      <c r="T12" s="340"/>
      <c r="V12" s="350"/>
      <c r="W12" s="159"/>
      <c r="X12" s="340"/>
      <c r="Z12" s="350"/>
      <c r="AA12" s="159"/>
      <c r="AB12" s="340"/>
      <c r="AD12" s="353"/>
      <c r="AE12" s="159"/>
      <c r="AF12" s="340"/>
      <c r="AH12" s="353"/>
      <c r="AI12" s="159"/>
      <c r="AJ12" s="340"/>
      <c r="AL12" s="416"/>
      <c r="AM12" s="159"/>
      <c r="AN12" s="414"/>
    </row>
    <row r="13" spans="1:40" ht="15.75" customHeight="1" thickBot="1" x14ac:dyDescent="0.3">
      <c r="A13" s="98">
        <v>11</v>
      </c>
      <c r="B13" s="437" t="s">
        <v>554</v>
      </c>
      <c r="C13" s="438"/>
      <c r="D13" s="439"/>
      <c r="F13" s="406"/>
      <c r="G13" s="420"/>
      <c r="H13" s="340"/>
      <c r="J13" s="350"/>
      <c r="K13" s="159"/>
      <c r="L13" s="340"/>
      <c r="N13" s="416"/>
      <c r="O13" s="159"/>
      <c r="P13" s="414"/>
      <c r="R13" s="350"/>
      <c r="S13" s="159"/>
      <c r="T13" s="340"/>
      <c r="V13" s="350"/>
      <c r="W13" s="159"/>
      <c r="X13" s="340"/>
      <c r="Z13" s="350"/>
      <c r="AA13" s="159"/>
      <c r="AB13" s="340"/>
      <c r="AD13" s="353"/>
      <c r="AE13" s="159"/>
      <c r="AF13" s="340"/>
      <c r="AH13" s="353"/>
      <c r="AI13" s="159"/>
      <c r="AJ13" s="340"/>
      <c r="AL13" s="416"/>
      <c r="AM13" s="159"/>
      <c r="AN13" s="414"/>
    </row>
    <row r="14" spans="1:40" x14ac:dyDescent="0.25">
      <c r="F14" s="406"/>
      <c r="G14" s="420"/>
      <c r="H14" s="340"/>
      <c r="J14" s="350"/>
      <c r="K14" s="159"/>
      <c r="L14" s="340"/>
      <c r="N14" s="352"/>
      <c r="O14" s="159"/>
      <c r="P14" s="339"/>
      <c r="R14" s="350"/>
      <c r="S14" s="159"/>
      <c r="T14" s="340"/>
      <c r="V14" s="350"/>
      <c r="W14" s="159"/>
      <c r="X14" s="340"/>
      <c r="Z14" s="350"/>
      <c r="AA14" s="159"/>
      <c r="AB14" s="340"/>
      <c r="AD14" s="353"/>
      <c r="AE14" s="159"/>
      <c r="AF14" s="340"/>
      <c r="AH14" s="353"/>
      <c r="AI14" s="159"/>
      <c r="AJ14" s="340"/>
      <c r="AL14" s="352"/>
      <c r="AM14" s="159"/>
      <c r="AN14" s="339"/>
    </row>
    <row r="15" spans="1:40" ht="90.75" customHeight="1" x14ac:dyDescent="0.25">
      <c r="F15" s="26" t="s">
        <v>342</v>
      </c>
      <c r="G15" s="420"/>
      <c r="H15" s="73">
        <v>9</v>
      </c>
      <c r="I15" s="18"/>
      <c r="J15" s="26" t="s">
        <v>350</v>
      </c>
      <c r="K15" s="159"/>
      <c r="L15" s="73">
        <v>20</v>
      </c>
      <c r="M15" s="18"/>
      <c r="N15" s="26" t="s">
        <v>362</v>
      </c>
      <c r="O15" s="15"/>
      <c r="P15" s="73">
        <v>10</v>
      </c>
      <c r="Q15" s="18"/>
      <c r="R15" s="26" t="s">
        <v>392</v>
      </c>
      <c r="S15" s="15"/>
      <c r="T15" s="73">
        <v>650</v>
      </c>
      <c r="U15" s="18"/>
      <c r="V15" s="26" t="s">
        <v>382</v>
      </c>
      <c r="W15" s="159"/>
      <c r="X15" s="73">
        <v>200</v>
      </c>
      <c r="Y15" s="18"/>
      <c r="Z15" s="26" t="s">
        <v>370</v>
      </c>
      <c r="AA15" s="15"/>
      <c r="AB15" s="73">
        <v>2700</v>
      </c>
      <c r="AC15" s="18"/>
      <c r="AD15" s="26" t="s">
        <v>378</v>
      </c>
      <c r="AE15" s="403"/>
      <c r="AF15" s="73">
        <v>1500</v>
      </c>
      <c r="AG15" s="18"/>
      <c r="AH15" s="26" t="s">
        <v>407</v>
      </c>
      <c r="AI15" s="159"/>
      <c r="AJ15" s="73">
        <v>80</v>
      </c>
      <c r="AK15" s="18"/>
      <c r="AL15" s="54" t="s">
        <v>417</v>
      </c>
      <c r="AM15" s="1"/>
      <c r="AN15" s="50">
        <v>150</v>
      </c>
    </row>
    <row r="16" spans="1:40" ht="90.75" customHeight="1" x14ac:dyDescent="0.25">
      <c r="F16" s="26" t="s">
        <v>343</v>
      </c>
      <c r="G16" s="420"/>
      <c r="H16" s="73">
        <v>13</v>
      </c>
      <c r="I16" s="18"/>
      <c r="J16" s="26" t="s">
        <v>351</v>
      </c>
      <c r="K16" s="159"/>
      <c r="L16" s="73">
        <v>20</v>
      </c>
      <c r="M16" s="18"/>
      <c r="N16" s="26" t="s">
        <v>363</v>
      </c>
      <c r="O16" s="15"/>
      <c r="P16" s="73">
        <v>160</v>
      </c>
      <c r="Q16" s="18"/>
      <c r="R16" s="26" t="s">
        <v>393</v>
      </c>
      <c r="S16" s="15"/>
      <c r="T16" s="73">
        <v>700</v>
      </c>
      <c r="U16" s="18"/>
      <c r="V16" s="26" t="s">
        <v>383</v>
      </c>
      <c r="W16" s="159"/>
      <c r="X16" s="73">
        <v>200</v>
      </c>
      <c r="Y16" s="18"/>
      <c r="Z16" s="26" t="s">
        <v>371</v>
      </c>
      <c r="AA16" s="15"/>
      <c r="AB16" s="73">
        <v>1600</v>
      </c>
      <c r="AC16" s="18"/>
      <c r="AD16" s="26" t="s">
        <v>379</v>
      </c>
      <c r="AE16" s="403"/>
      <c r="AF16" s="73">
        <v>3000</v>
      </c>
      <c r="AG16" s="18"/>
      <c r="AH16" s="26" t="s">
        <v>408</v>
      </c>
      <c r="AI16" s="159"/>
      <c r="AJ16" s="73">
        <v>80</v>
      </c>
      <c r="AK16" s="18"/>
      <c r="AL16" s="54" t="s">
        <v>418</v>
      </c>
      <c r="AM16" s="1"/>
      <c r="AN16" s="50">
        <v>50</v>
      </c>
    </row>
    <row r="17" spans="6:40" ht="90.75" customHeight="1" thickBot="1" x14ac:dyDescent="0.3">
      <c r="F17" s="26" t="s">
        <v>344</v>
      </c>
      <c r="G17" s="420"/>
      <c r="H17" s="73">
        <v>19</v>
      </c>
      <c r="I17" s="18"/>
      <c r="J17" s="26" t="s">
        <v>352</v>
      </c>
      <c r="K17" s="159"/>
      <c r="L17" s="73">
        <v>50</v>
      </c>
      <c r="M17" s="18"/>
      <c r="N17" s="26" t="s">
        <v>364</v>
      </c>
      <c r="O17" s="403"/>
      <c r="P17" s="73">
        <v>160</v>
      </c>
      <c r="Q17" s="18"/>
      <c r="R17" s="26" t="s">
        <v>394</v>
      </c>
      <c r="S17" s="15"/>
      <c r="T17" s="73">
        <v>800</v>
      </c>
      <c r="U17" s="18"/>
      <c r="V17" s="26" t="s">
        <v>384</v>
      </c>
      <c r="W17" s="159"/>
      <c r="X17" s="73">
        <v>200</v>
      </c>
      <c r="Y17" s="18"/>
      <c r="Z17" s="26" t="s">
        <v>372</v>
      </c>
      <c r="AA17" s="15"/>
      <c r="AB17" s="73">
        <v>700</v>
      </c>
      <c r="AC17" s="18"/>
      <c r="AD17" s="27" t="s">
        <v>380</v>
      </c>
      <c r="AE17" s="404"/>
      <c r="AF17" s="24">
        <v>6000</v>
      </c>
      <c r="AG17" s="18"/>
      <c r="AH17" s="26" t="s">
        <v>409</v>
      </c>
      <c r="AI17" s="159"/>
      <c r="AJ17" s="73">
        <v>80</v>
      </c>
      <c r="AK17" s="18"/>
      <c r="AL17" s="52" t="s">
        <v>419</v>
      </c>
      <c r="AM17" s="14"/>
      <c r="AN17" s="51">
        <v>200</v>
      </c>
    </row>
    <row r="18" spans="6:40" ht="90.75" customHeight="1" thickBot="1" x14ac:dyDescent="0.3">
      <c r="F18" s="26" t="s">
        <v>345</v>
      </c>
      <c r="G18" s="420"/>
      <c r="H18" s="73">
        <v>28</v>
      </c>
      <c r="I18" s="18"/>
      <c r="J18" s="26" t="s">
        <v>353</v>
      </c>
      <c r="K18" s="159"/>
      <c r="L18" s="73">
        <v>50</v>
      </c>
      <c r="M18" s="18"/>
      <c r="N18" s="26" t="s">
        <v>365</v>
      </c>
      <c r="O18" s="403"/>
      <c r="P18" s="73">
        <v>200</v>
      </c>
      <c r="Q18" s="18"/>
      <c r="R18" s="26" t="s">
        <v>395</v>
      </c>
      <c r="S18" s="15"/>
      <c r="T18" s="73">
        <v>950</v>
      </c>
      <c r="U18" s="18"/>
      <c r="V18" s="26" t="s">
        <v>385</v>
      </c>
      <c r="W18" s="403"/>
      <c r="X18" s="73">
        <v>200</v>
      </c>
      <c r="Y18" s="18"/>
      <c r="Z18" s="26" t="s">
        <v>373</v>
      </c>
      <c r="AA18" s="15"/>
      <c r="AB18" s="73">
        <v>1100</v>
      </c>
      <c r="AC18" s="18"/>
      <c r="AG18" s="18"/>
      <c r="AH18" s="27" t="s">
        <v>410</v>
      </c>
      <c r="AI18" s="20"/>
      <c r="AJ18" s="24" t="s">
        <v>28</v>
      </c>
      <c r="AK18" s="18"/>
    </row>
    <row r="19" spans="6:40" ht="90.75" customHeight="1" x14ac:dyDescent="0.25">
      <c r="F19" s="26" t="s">
        <v>346</v>
      </c>
      <c r="G19" s="420"/>
      <c r="H19" s="73" t="s">
        <v>28</v>
      </c>
      <c r="I19" s="18"/>
      <c r="J19" s="26" t="s">
        <v>354</v>
      </c>
      <c r="K19" s="159"/>
      <c r="L19" s="73">
        <v>50</v>
      </c>
      <c r="M19" s="18"/>
      <c r="N19" s="26" t="s">
        <v>366</v>
      </c>
      <c r="O19" s="403"/>
      <c r="P19" s="73">
        <v>290</v>
      </c>
      <c r="Q19" s="18"/>
      <c r="R19" s="26" t="s">
        <v>396</v>
      </c>
      <c r="S19" s="15"/>
      <c r="T19" s="73">
        <v>950</v>
      </c>
      <c r="U19" s="18"/>
      <c r="V19" s="26" t="s">
        <v>386</v>
      </c>
      <c r="W19" s="403"/>
      <c r="X19" s="73">
        <v>200</v>
      </c>
      <c r="Y19" s="18"/>
      <c r="Z19" s="26" t="s">
        <v>374</v>
      </c>
      <c r="AA19" s="15"/>
      <c r="AB19" s="73">
        <v>200</v>
      </c>
      <c r="AC19" s="18"/>
      <c r="AD19" s="18"/>
      <c r="AE19" s="18"/>
      <c r="AF19" s="18"/>
      <c r="AG19" s="18"/>
      <c r="AK19" s="18"/>
      <c r="AL19" s="18"/>
    </row>
    <row r="20" spans="6:40" ht="90.75" customHeight="1" thickBot="1" x14ac:dyDescent="0.3">
      <c r="F20" s="27" t="s">
        <v>347</v>
      </c>
      <c r="G20" s="421"/>
      <c r="H20" s="148" t="s">
        <v>28</v>
      </c>
      <c r="I20" s="18"/>
      <c r="J20" s="26" t="s">
        <v>355</v>
      </c>
      <c r="K20" s="403"/>
      <c r="L20" s="73">
        <v>35</v>
      </c>
      <c r="M20" s="18"/>
      <c r="N20" s="27" t="s">
        <v>367</v>
      </c>
      <c r="O20" s="404"/>
      <c r="P20" s="24">
        <v>380</v>
      </c>
      <c r="Q20" s="18"/>
      <c r="R20" s="26" t="s">
        <v>397</v>
      </c>
      <c r="S20" s="15"/>
      <c r="T20" s="73">
        <v>1100</v>
      </c>
      <c r="U20" s="18"/>
      <c r="V20" s="26" t="s">
        <v>387</v>
      </c>
      <c r="W20" s="403"/>
      <c r="X20" s="73">
        <v>200</v>
      </c>
      <c r="Y20" s="18"/>
      <c r="Z20" s="26" t="s">
        <v>375</v>
      </c>
      <c r="AA20" s="15"/>
      <c r="AB20" s="73">
        <v>250</v>
      </c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6:40" ht="90.75" customHeight="1" thickBot="1" x14ac:dyDescent="0.3">
      <c r="I21" s="18"/>
      <c r="J21" s="26" t="s">
        <v>356</v>
      </c>
      <c r="K21" s="403"/>
      <c r="L21" s="73">
        <v>35</v>
      </c>
      <c r="M21" s="18"/>
      <c r="Q21" s="18"/>
      <c r="R21" s="26" t="s">
        <v>398</v>
      </c>
      <c r="S21" s="15"/>
      <c r="T21" s="73">
        <v>1250</v>
      </c>
      <c r="U21" s="18"/>
      <c r="V21" s="27" t="s">
        <v>388</v>
      </c>
      <c r="W21" s="404"/>
      <c r="X21" s="24">
        <v>200</v>
      </c>
      <c r="Y21" s="18"/>
      <c r="Z21" s="27" t="s">
        <v>376</v>
      </c>
      <c r="AA21" s="20"/>
      <c r="AB21" s="24">
        <v>450</v>
      </c>
      <c r="AC21" s="18"/>
      <c r="AD21" s="18"/>
      <c r="AE21" s="18"/>
      <c r="AF21" s="18"/>
      <c r="AG21" s="18"/>
      <c r="AH21" s="18"/>
      <c r="AI21" s="18"/>
      <c r="AJ21" s="18"/>
      <c r="AK21" s="18"/>
      <c r="AL21" s="18"/>
    </row>
    <row r="22" spans="6:40" ht="90.75" customHeight="1" x14ac:dyDescent="0.25">
      <c r="F22" s="18"/>
      <c r="G22" s="18"/>
      <c r="H22" s="18"/>
      <c r="I22" s="18"/>
      <c r="J22" s="26" t="s">
        <v>357</v>
      </c>
      <c r="K22" s="403"/>
      <c r="L22" s="73">
        <v>35</v>
      </c>
      <c r="M22" s="18"/>
      <c r="N22" s="18"/>
      <c r="O22" s="18"/>
      <c r="P22" s="18"/>
      <c r="Q22" s="18"/>
      <c r="R22" s="26" t="s">
        <v>399</v>
      </c>
      <c r="S22" s="15"/>
      <c r="T22" s="73">
        <v>1250</v>
      </c>
      <c r="U22" s="18"/>
      <c r="Y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</row>
    <row r="23" spans="6:40" ht="90.75" customHeight="1" x14ac:dyDescent="0.25">
      <c r="F23" s="18"/>
      <c r="G23" s="18"/>
      <c r="H23" s="18"/>
      <c r="I23" s="18"/>
      <c r="J23" s="26" t="s">
        <v>358</v>
      </c>
      <c r="K23" s="403"/>
      <c r="L23" s="73">
        <v>80</v>
      </c>
      <c r="M23" s="18"/>
      <c r="N23" s="18"/>
      <c r="O23" s="18"/>
      <c r="P23" s="18"/>
      <c r="Q23" s="18"/>
      <c r="R23" s="26" t="s">
        <v>400</v>
      </c>
      <c r="S23" s="15"/>
      <c r="T23" s="73">
        <v>1650</v>
      </c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</row>
    <row r="24" spans="6:40" ht="90.75" customHeight="1" thickBot="1" x14ac:dyDescent="0.3">
      <c r="F24" s="18"/>
      <c r="G24" s="18"/>
      <c r="H24" s="18"/>
      <c r="I24" s="18"/>
      <c r="J24" s="27" t="s">
        <v>359</v>
      </c>
      <c r="K24" s="404"/>
      <c r="L24" s="24">
        <v>80</v>
      </c>
      <c r="M24" s="18"/>
      <c r="N24" s="18"/>
      <c r="O24" s="18"/>
      <c r="P24" s="18"/>
      <c r="Q24" s="18"/>
      <c r="R24" s="26" t="s">
        <v>401</v>
      </c>
      <c r="S24" s="15"/>
      <c r="T24" s="73">
        <v>1700</v>
      </c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</row>
    <row r="25" spans="6:40" ht="90.75" customHeight="1" x14ac:dyDescent="0.25">
      <c r="F25" s="25"/>
      <c r="G25" s="18"/>
      <c r="H25" s="18"/>
      <c r="I25" s="18"/>
      <c r="M25" s="18"/>
      <c r="N25" s="18"/>
      <c r="O25" s="18"/>
      <c r="P25" s="18"/>
      <c r="Q25" s="18"/>
      <c r="R25" s="26" t="s">
        <v>402</v>
      </c>
      <c r="S25" s="15"/>
      <c r="T25" s="73">
        <v>1800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</row>
    <row r="26" spans="6:40" ht="90.75" customHeight="1" x14ac:dyDescent="0.25">
      <c r="F26" s="25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26" t="s">
        <v>403</v>
      </c>
      <c r="S26" s="15"/>
      <c r="T26" s="73">
        <v>1800</v>
      </c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</row>
    <row r="27" spans="6:40" ht="90.75" customHeight="1" x14ac:dyDescent="0.25">
      <c r="F27" s="25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26" t="s">
        <v>404</v>
      </c>
      <c r="S27" s="15"/>
      <c r="T27" s="73">
        <v>1900</v>
      </c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</row>
    <row r="28" spans="6:40" ht="90.75" customHeight="1" x14ac:dyDescent="0.25">
      <c r="F28" s="25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26" t="s">
        <v>405</v>
      </c>
      <c r="S28" s="15"/>
      <c r="T28" s="73">
        <v>60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</row>
    <row r="29" spans="6:40" ht="90.75" customHeight="1" x14ac:dyDescent="0.25">
      <c r="F29" s="25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26" t="s">
        <v>389</v>
      </c>
      <c r="S29" s="15"/>
      <c r="T29" s="73">
        <v>3000</v>
      </c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6:40" ht="90.75" customHeight="1" thickBot="1" x14ac:dyDescent="0.3">
      <c r="F30" s="25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27" t="s">
        <v>390</v>
      </c>
      <c r="S30" s="20"/>
      <c r="T30" s="24" t="s">
        <v>28</v>
      </c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</row>
    <row r="31" spans="6:40" ht="90.75" customHeight="1" x14ac:dyDescent="0.25">
      <c r="F31" s="25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6:40" ht="90.75" customHeight="1" x14ac:dyDescent="0.25">
      <c r="F32" s="25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6:38" ht="90.75" customHeight="1" x14ac:dyDescent="0.25">
      <c r="F33" s="25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</row>
    <row r="34" spans="6:38" ht="90.75" customHeight="1" x14ac:dyDescent="0.25">
      <c r="F34" s="25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6:38" ht="90.75" customHeight="1" x14ac:dyDescent="0.25">
      <c r="F35" s="25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</row>
    <row r="36" spans="6:38" ht="90.75" customHeight="1" x14ac:dyDescent="0.25"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6:38" ht="90.75" customHeight="1" x14ac:dyDescent="0.25"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</row>
    <row r="38" spans="6:38" ht="90.75" customHeight="1" x14ac:dyDescent="0.25"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6:38" ht="90.75" customHeight="1" x14ac:dyDescent="0.25"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</row>
    <row r="40" spans="6:38" ht="90.75" customHeight="1" x14ac:dyDescent="0.25"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</row>
  </sheetData>
  <sheetProtection password="C6DD" sheet="1" objects="1" scenarios="1"/>
  <mergeCells count="88">
    <mergeCell ref="AI1:AJ2"/>
    <mergeCell ref="AM1:AN2"/>
    <mergeCell ref="O1:P2"/>
    <mergeCell ref="S1:T2"/>
    <mergeCell ref="W1:X2"/>
    <mergeCell ref="AA1:AB2"/>
    <mergeCell ref="AE1:AF2"/>
    <mergeCell ref="K20:K24"/>
    <mergeCell ref="G9:G20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H1:H4"/>
    <mergeCell ref="F7:F8"/>
    <mergeCell ref="G7:G8"/>
    <mergeCell ref="N9:N14"/>
    <mergeCell ref="J9:J14"/>
    <mergeCell ref="L9:L14"/>
    <mergeCell ref="AN9:AN14"/>
    <mergeCell ref="AL9:AL14"/>
    <mergeCell ref="AJ9:AJ14"/>
    <mergeCell ref="AH9:AH14"/>
    <mergeCell ref="AM9:AM14"/>
    <mergeCell ref="AI9:AI17"/>
    <mergeCell ref="AE15:AE17"/>
    <mergeCell ref="W9:W17"/>
    <mergeCell ref="O17:O18"/>
    <mergeCell ref="K9:K19"/>
    <mergeCell ref="V9:V14"/>
    <mergeCell ref="T9:T14"/>
    <mergeCell ref="S9:S14"/>
    <mergeCell ref="R9:R14"/>
    <mergeCell ref="P9:P14"/>
    <mergeCell ref="AF9:AF14"/>
    <mergeCell ref="AE9:AE14"/>
    <mergeCell ref="AD9:AD14"/>
    <mergeCell ref="AB9:AB14"/>
    <mergeCell ref="AA9:AA14"/>
    <mergeCell ref="AE7:AE8"/>
    <mergeCell ref="AD7:AD8"/>
    <mergeCell ref="AB7:AB8"/>
    <mergeCell ref="AN7:AN8"/>
    <mergeCell ref="AM7:AM8"/>
    <mergeCell ref="AL7:AL8"/>
    <mergeCell ref="AJ7:AJ8"/>
    <mergeCell ref="AI7:AI8"/>
    <mergeCell ref="AH7:AH8"/>
    <mergeCell ref="AF7:AF8"/>
    <mergeCell ref="O9:O14"/>
    <mergeCell ref="H7:H8"/>
    <mergeCell ref="J7:J8"/>
    <mergeCell ref="K7:K8"/>
    <mergeCell ref="Z5:AB6"/>
    <mergeCell ref="N5:P6"/>
    <mergeCell ref="J5:L6"/>
    <mergeCell ref="F5:H6"/>
    <mergeCell ref="L7:L8"/>
    <mergeCell ref="N7:N8"/>
    <mergeCell ref="AA7:AA8"/>
    <mergeCell ref="Z7:Z8"/>
    <mergeCell ref="F9:F14"/>
    <mergeCell ref="H9:H14"/>
    <mergeCell ref="Z9:Z14"/>
    <mergeCell ref="X9:X14"/>
    <mergeCell ref="A1:D2"/>
    <mergeCell ref="AL5:AN6"/>
    <mergeCell ref="AH5:AJ6"/>
    <mergeCell ref="AD5:AF6"/>
    <mergeCell ref="W18:W21"/>
    <mergeCell ref="O19:O20"/>
    <mergeCell ref="R5:T6"/>
    <mergeCell ref="V5:X6"/>
    <mergeCell ref="O7:O8"/>
    <mergeCell ref="P7:P8"/>
    <mergeCell ref="R7:R8"/>
    <mergeCell ref="S7:S8"/>
    <mergeCell ref="T7:T8"/>
    <mergeCell ref="W7:W8"/>
    <mergeCell ref="V7:V8"/>
    <mergeCell ref="X7:X8"/>
  </mergeCells>
  <hyperlinks>
    <hyperlink ref="B3:D3" location="КОМПОЗИТНАЯ_АРМАТУРА" tooltip="армат" display="Композитная арматура"/>
    <hyperlink ref="B4:D4" location="КРУГИ_ОТРЕЗНЫЕ" display="Круги отрезные"/>
    <hyperlink ref="B5:D5" location="МЕШКИ_ПОЛИПРОПИЛЕНОВЫЕ" display="Мешки полипропленовые"/>
    <hyperlink ref="B6:D6" location="ФАСАДНАЯ_ШТУКАТУРНАЯ_СЕТКА" display="Стеклотканевая сетка"/>
    <hyperlink ref="B7:D7" location="ФАСАДНАЯ_ШТУКАТУРНАЯ_СЕТКА" display="Сетка для укрытия лесов"/>
    <hyperlink ref="B8:D8" location="ФАСАДНАЯ_ШТУКАТУРНАЯ_СЕТКА" display="Сетка металлическая"/>
    <hyperlink ref="B9:D9" location="СВАРОЧНЫЕ_ЭЛЕКТРОДЫ" display="Сварочные электроды"/>
    <hyperlink ref="B10:D10" location="НАРУЖНАЯ_И_ВНУТРЕННЯЯ_ОТДЕЛКА" display="Наружн/внутр. отделка"/>
    <hyperlink ref="B11:D11" location="ПЛЕНКА" display="Пленка"/>
    <hyperlink ref="B12:D12" location="СТРОИТЕЛЬНЫЙ_КРЕПЕЖ" display="Строительный крепеж"/>
    <hyperlink ref="B13:D13" location="РУЧНОЙ_ИНСТРУМЕНТ" display="Ручной инструмент"/>
    <hyperlink ref="H1:H4" location="КАТАЛОГ!A1" display="Перейти в каталог"/>
    <hyperlink ref="AM1:AN2" location="оглавление_стройматериалы" display="◄ в начало"/>
    <hyperlink ref="AI1:AJ2" location="оглавление_стройматериалы" display="◄ в начало"/>
    <hyperlink ref="AE1:AF2" location="оглавление_стройматериалы" display="◄ в начало"/>
    <hyperlink ref="AA1:AB2" location="оглавление_стройматериалы" display="◄ в начало"/>
    <hyperlink ref="W1:X2" location="оглавление_стройматериалы" display="◄ в начало"/>
    <hyperlink ref="S1:T2" location="оглавление_стройматериалы" display="◄ в начало"/>
    <hyperlink ref="O1:P2" location="оглавление_стройматериалы" display="◄ в начало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C45"/>
  <sheetViews>
    <sheetView zoomScaleNormal="100" workbookViewId="0">
      <selection activeCell="A9" sqref="A9"/>
    </sheetView>
  </sheetViews>
  <sheetFormatPr defaultRowHeight="15" x14ac:dyDescent="0.25"/>
  <cols>
    <col min="1" max="1" width="3.5703125" customWidth="1"/>
    <col min="2" max="4" width="10.7109375" customWidth="1"/>
    <col min="5" max="5" width="1.85546875" customWidth="1"/>
    <col min="6" max="6" width="30.85546875" bestFit="1" customWidth="1"/>
    <col min="7" max="7" width="19.5703125" bestFit="1" customWidth="1"/>
    <col min="8" max="8" width="14.85546875" bestFit="1" customWidth="1"/>
    <col min="9" max="9" width="0.5703125" customWidth="1"/>
    <col min="10" max="10" width="30.85546875" bestFit="1" customWidth="1"/>
    <col min="11" max="11" width="19.5703125" bestFit="1" customWidth="1"/>
    <col min="12" max="12" width="14.85546875" bestFit="1" customWidth="1"/>
    <col min="13" max="13" width="0.5703125" customWidth="1"/>
    <col min="14" max="14" width="0.85546875" customWidth="1"/>
    <col min="15" max="15" width="30.85546875" bestFit="1" customWidth="1"/>
    <col min="16" max="16" width="19.5703125" bestFit="1" customWidth="1"/>
    <col min="17" max="17" width="14.85546875" bestFit="1" customWidth="1"/>
    <col min="18" max="18" width="0.5703125" customWidth="1"/>
    <col min="19" max="19" width="30.85546875" bestFit="1" customWidth="1"/>
    <col min="20" max="20" width="19.5703125" bestFit="1" customWidth="1"/>
    <col min="21" max="21" width="14.85546875" bestFit="1" customWidth="1"/>
    <col min="22" max="22" width="0.5703125" customWidth="1"/>
    <col min="23" max="23" width="30.85546875" bestFit="1" customWidth="1"/>
    <col min="24" max="24" width="19.5703125" bestFit="1" customWidth="1"/>
    <col min="25" max="25" width="14.85546875" bestFit="1" customWidth="1"/>
    <col min="26" max="26" width="0.7109375" customWidth="1"/>
    <col min="27" max="27" width="30.85546875" bestFit="1" customWidth="1"/>
    <col min="28" max="28" width="19.5703125" bestFit="1" customWidth="1"/>
    <col min="29" max="29" width="14.85546875" bestFit="1" customWidth="1"/>
  </cols>
  <sheetData>
    <row r="1" spans="1:29" ht="15" customHeight="1" x14ac:dyDescent="0.25">
      <c r="A1" s="303" t="s">
        <v>531</v>
      </c>
      <c r="B1" s="304"/>
      <c r="C1" s="304"/>
      <c r="D1" s="305"/>
      <c r="F1" s="219"/>
      <c r="G1" s="219"/>
      <c r="H1" s="217" t="s">
        <v>523</v>
      </c>
      <c r="P1" s="259" t="s">
        <v>537</v>
      </c>
      <c r="Q1" s="260"/>
      <c r="T1" s="259" t="s">
        <v>537</v>
      </c>
      <c r="U1" s="260"/>
      <c r="X1" s="259" t="s">
        <v>537</v>
      </c>
      <c r="Y1" s="260"/>
      <c r="AB1" s="259" t="s">
        <v>537</v>
      </c>
      <c r="AC1" s="260"/>
    </row>
    <row r="2" spans="1:29" ht="15" customHeight="1" thickBot="1" x14ac:dyDescent="0.3">
      <c r="A2" s="306"/>
      <c r="B2" s="307"/>
      <c r="C2" s="307"/>
      <c r="D2" s="308"/>
      <c r="F2" s="219"/>
      <c r="G2" s="219"/>
      <c r="H2" s="217"/>
      <c r="P2" s="261"/>
      <c r="Q2" s="262"/>
      <c r="T2" s="261"/>
      <c r="U2" s="262"/>
      <c r="X2" s="261"/>
      <c r="Y2" s="262"/>
      <c r="AB2" s="261"/>
      <c r="AC2" s="262"/>
    </row>
    <row r="3" spans="1:29" ht="15" customHeight="1" x14ac:dyDescent="0.25">
      <c r="A3" s="129">
        <v>1</v>
      </c>
      <c r="B3" s="451" t="s">
        <v>580</v>
      </c>
      <c r="C3" s="452"/>
      <c r="D3" s="453"/>
      <c r="F3" s="219"/>
      <c r="G3" s="219"/>
      <c r="H3" s="217"/>
    </row>
    <row r="4" spans="1:29" ht="15.75" customHeight="1" thickBot="1" x14ac:dyDescent="0.3">
      <c r="A4" s="89">
        <v>2</v>
      </c>
      <c r="B4" s="327" t="s">
        <v>578</v>
      </c>
      <c r="C4" s="328"/>
      <c r="D4" s="329"/>
      <c r="F4" s="220"/>
      <c r="G4" s="220"/>
      <c r="H4" s="218"/>
    </row>
    <row r="5" spans="1:29" ht="15" customHeight="1" x14ac:dyDescent="0.25">
      <c r="A5" s="124">
        <v>3</v>
      </c>
      <c r="B5" s="374" t="s">
        <v>577</v>
      </c>
      <c r="C5" s="375"/>
      <c r="D5" s="376"/>
      <c r="F5" s="455" t="s">
        <v>448</v>
      </c>
      <c r="G5" s="456"/>
      <c r="H5" s="457"/>
      <c r="J5" s="455" t="s">
        <v>453</v>
      </c>
      <c r="K5" s="456"/>
      <c r="L5" s="457"/>
      <c r="O5" s="455" t="s">
        <v>449</v>
      </c>
      <c r="P5" s="456"/>
      <c r="Q5" s="457"/>
      <c r="S5" s="455" t="s">
        <v>450</v>
      </c>
      <c r="T5" s="456"/>
      <c r="U5" s="457"/>
      <c r="W5" s="464" t="s">
        <v>451</v>
      </c>
      <c r="X5" s="465"/>
      <c r="Y5" s="466"/>
      <c r="AA5" s="455" t="s">
        <v>452</v>
      </c>
      <c r="AB5" s="456"/>
      <c r="AC5" s="457"/>
    </row>
    <row r="6" spans="1:29" ht="15" customHeight="1" x14ac:dyDescent="0.25">
      <c r="A6" s="120">
        <v>4</v>
      </c>
      <c r="B6" s="396" t="s">
        <v>579</v>
      </c>
      <c r="C6" s="397"/>
      <c r="D6" s="398"/>
      <c r="F6" s="458"/>
      <c r="G6" s="459"/>
      <c r="H6" s="460"/>
      <c r="J6" s="458"/>
      <c r="K6" s="459"/>
      <c r="L6" s="460"/>
      <c r="O6" s="458"/>
      <c r="P6" s="459"/>
      <c r="Q6" s="460"/>
      <c r="S6" s="458"/>
      <c r="T6" s="459"/>
      <c r="U6" s="460"/>
      <c r="W6" s="467"/>
      <c r="X6" s="468"/>
      <c r="Y6" s="469"/>
      <c r="AA6" s="458"/>
      <c r="AB6" s="459"/>
      <c r="AC6" s="460"/>
    </row>
    <row r="7" spans="1:29" ht="15" customHeight="1" thickBot="1" x14ac:dyDescent="0.3">
      <c r="A7" s="130">
        <v>5</v>
      </c>
      <c r="B7" s="448" t="s">
        <v>581</v>
      </c>
      <c r="C7" s="449"/>
      <c r="D7" s="450"/>
      <c r="F7" s="461"/>
      <c r="G7" s="462"/>
      <c r="H7" s="463"/>
      <c r="J7" s="461"/>
      <c r="K7" s="462"/>
      <c r="L7" s="463"/>
      <c r="O7" s="461"/>
      <c r="P7" s="462"/>
      <c r="Q7" s="463"/>
      <c r="S7" s="461"/>
      <c r="T7" s="462"/>
      <c r="U7" s="463"/>
      <c r="W7" s="470"/>
      <c r="X7" s="471"/>
      <c r="Y7" s="472"/>
      <c r="AA7" s="461"/>
      <c r="AB7" s="462"/>
      <c r="AC7" s="463"/>
    </row>
    <row r="8" spans="1:29" ht="15.75" customHeight="1" thickBot="1" x14ac:dyDescent="0.3">
      <c r="A8" s="131">
        <v>6</v>
      </c>
      <c r="B8" s="474" t="s">
        <v>582</v>
      </c>
      <c r="C8" s="475"/>
      <c r="D8" s="476"/>
      <c r="F8" s="332" t="s">
        <v>16</v>
      </c>
      <c r="G8" s="330" t="s">
        <v>0</v>
      </c>
      <c r="H8" s="337" t="s">
        <v>1</v>
      </c>
      <c r="J8" s="332" t="s">
        <v>16</v>
      </c>
      <c r="K8" s="330" t="s">
        <v>0</v>
      </c>
      <c r="L8" s="337" t="s">
        <v>1</v>
      </c>
      <c r="O8" s="332" t="s">
        <v>16</v>
      </c>
      <c r="P8" s="330" t="s">
        <v>0</v>
      </c>
      <c r="Q8" s="337" t="s">
        <v>1</v>
      </c>
      <c r="S8" s="332" t="s">
        <v>16</v>
      </c>
      <c r="T8" s="330" t="s">
        <v>0</v>
      </c>
      <c r="U8" s="337" t="s">
        <v>1</v>
      </c>
      <c r="W8" s="332" t="s">
        <v>16</v>
      </c>
      <c r="X8" s="330" t="s">
        <v>0</v>
      </c>
      <c r="Y8" s="337" t="s">
        <v>1</v>
      </c>
      <c r="AA8" s="332" t="s">
        <v>16</v>
      </c>
      <c r="AB8" s="330" t="s">
        <v>0</v>
      </c>
      <c r="AC8" s="337" t="s">
        <v>1</v>
      </c>
    </row>
    <row r="9" spans="1:29" ht="6.75" customHeight="1" thickBot="1" x14ac:dyDescent="0.3">
      <c r="B9" s="473"/>
      <c r="C9" s="473"/>
      <c r="D9" s="473"/>
      <c r="F9" s="333"/>
      <c r="G9" s="331"/>
      <c r="H9" s="338"/>
      <c r="J9" s="333"/>
      <c r="K9" s="331"/>
      <c r="L9" s="338"/>
      <c r="O9" s="333"/>
      <c r="P9" s="331"/>
      <c r="Q9" s="338"/>
      <c r="S9" s="333"/>
      <c r="T9" s="331"/>
      <c r="U9" s="338"/>
      <c r="W9" s="333"/>
      <c r="X9" s="331"/>
      <c r="Y9" s="338"/>
      <c r="AA9" s="333"/>
      <c r="AB9" s="331"/>
      <c r="AC9" s="338"/>
    </row>
    <row r="10" spans="1:29" s="18" customFormat="1" ht="90.75" customHeight="1" thickBot="1" x14ac:dyDescent="0.3">
      <c r="F10" s="99" t="s">
        <v>468</v>
      </c>
      <c r="G10" s="454"/>
      <c r="H10" s="100">
        <v>80</v>
      </c>
      <c r="J10" s="99" t="s">
        <v>454</v>
      </c>
      <c r="K10" s="86"/>
      <c r="L10" s="100">
        <v>2000</v>
      </c>
      <c r="O10" s="99" t="s">
        <v>459</v>
      </c>
      <c r="P10" s="86"/>
      <c r="Q10" s="100" t="s">
        <v>28</v>
      </c>
      <c r="S10" s="99" t="s">
        <v>496</v>
      </c>
      <c r="T10" s="86"/>
      <c r="U10" s="100" t="s">
        <v>28</v>
      </c>
      <c r="W10" s="99" t="s">
        <v>517</v>
      </c>
      <c r="X10" s="86"/>
      <c r="Y10" s="100" t="s">
        <v>28</v>
      </c>
      <c r="AA10" s="101" t="s">
        <v>516</v>
      </c>
      <c r="AB10" s="87"/>
      <c r="AC10" s="102" t="s">
        <v>28</v>
      </c>
    </row>
    <row r="11" spans="1:29" s="18" customFormat="1" ht="90.75" customHeight="1" x14ac:dyDescent="0.25">
      <c r="F11" s="26" t="s">
        <v>469</v>
      </c>
      <c r="G11" s="403"/>
      <c r="H11" s="73">
        <v>150</v>
      </c>
      <c r="J11" s="26" t="s">
        <v>455</v>
      </c>
      <c r="K11" s="15"/>
      <c r="L11" s="73">
        <v>8000</v>
      </c>
      <c r="O11" s="26" t="s">
        <v>460</v>
      </c>
      <c r="P11" s="15"/>
      <c r="Q11" s="22" t="s">
        <v>28</v>
      </c>
      <c r="S11" s="26" t="s">
        <v>497</v>
      </c>
      <c r="T11" s="15"/>
      <c r="U11" s="22" t="s">
        <v>28</v>
      </c>
      <c r="W11" s="26" t="s">
        <v>518</v>
      </c>
      <c r="X11" s="15"/>
      <c r="Y11" s="22" t="s">
        <v>28</v>
      </c>
    </row>
    <row r="12" spans="1:29" s="18" customFormat="1" ht="90.75" customHeight="1" thickBot="1" x14ac:dyDescent="0.3">
      <c r="F12" s="26" t="s">
        <v>470</v>
      </c>
      <c r="G12" s="403"/>
      <c r="H12" s="73">
        <v>200</v>
      </c>
      <c r="J12" s="26" t="s">
        <v>456</v>
      </c>
      <c r="K12" s="15"/>
      <c r="L12" s="73" t="s">
        <v>28</v>
      </c>
      <c r="O12" s="26" t="s">
        <v>461</v>
      </c>
      <c r="P12" s="15"/>
      <c r="Q12" s="22" t="s">
        <v>28</v>
      </c>
      <c r="S12" s="26" t="s">
        <v>498</v>
      </c>
      <c r="T12" s="15"/>
      <c r="U12" s="22" t="s">
        <v>28</v>
      </c>
      <c r="W12" s="27" t="s">
        <v>519</v>
      </c>
      <c r="X12" s="20"/>
      <c r="Y12" s="24" t="s">
        <v>28</v>
      </c>
    </row>
    <row r="13" spans="1:29" s="18" customFormat="1" ht="90.75" customHeight="1" x14ac:dyDescent="0.25">
      <c r="F13" s="26" t="s">
        <v>471</v>
      </c>
      <c r="G13" s="403"/>
      <c r="H13" s="73">
        <v>340</v>
      </c>
      <c r="J13" s="26" t="s">
        <v>457</v>
      </c>
      <c r="K13" s="15"/>
      <c r="L13" s="73">
        <v>15500</v>
      </c>
      <c r="O13" s="26" t="s">
        <v>462</v>
      </c>
      <c r="P13" s="15"/>
      <c r="Q13" s="22" t="s">
        <v>28</v>
      </c>
      <c r="S13" s="26" t="s">
        <v>499</v>
      </c>
      <c r="T13" s="15"/>
      <c r="U13" s="22" t="s">
        <v>28</v>
      </c>
    </row>
    <row r="14" spans="1:29" s="18" customFormat="1" ht="90.75" customHeight="1" thickBot="1" x14ac:dyDescent="0.3">
      <c r="F14" s="26" t="s">
        <v>472</v>
      </c>
      <c r="G14" s="403"/>
      <c r="H14" s="73">
        <v>450</v>
      </c>
      <c r="J14" s="27" t="s">
        <v>458</v>
      </c>
      <c r="K14" s="20"/>
      <c r="L14" s="24">
        <v>45000</v>
      </c>
      <c r="O14" s="26" t="s">
        <v>463</v>
      </c>
      <c r="P14" s="15"/>
      <c r="Q14" s="22" t="s">
        <v>28</v>
      </c>
      <c r="S14" s="26" t="s">
        <v>500</v>
      </c>
      <c r="T14" s="15"/>
      <c r="U14" s="22" t="s">
        <v>28</v>
      </c>
    </row>
    <row r="15" spans="1:29" s="18" customFormat="1" ht="90.75" customHeight="1" x14ac:dyDescent="0.25">
      <c r="F15" s="26" t="s">
        <v>473</v>
      </c>
      <c r="G15" s="403"/>
      <c r="H15" s="73">
        <v>800</v>
      </c>
      <c r="O15" s="26" t="s">
        <v>464</v>
      </c>
      <c r="P15" s="15"/>
      <c r="Q15" s="22" t="s">
        <v>28</v>
      </c>
      <c r="S15" s="26" t="s">
        <v>501</v>
      </c>
      <c r="T15" s="15"/>
      <c r="U15" s="22" t="s">
        <v>28</v>
      </c>
    </row>
    <row r="16" spans="1:29" s="18" customFormat="1" ht="90.75" customHeight="1" x14ac:dyDescent="0.25">
      <c r="F16" s="26" t="s">
        <v>474</v>
      </c>
      <c r="G16" s="403"/>
      <c r="H16" s="73">
        <v>160</v>
      </c>
      <c r="O16" s="26" t="s">
        <v>465</v>
      </c>
      <c r="P16" s="15"/>
      <c r="Q16" s="22" t="s">
        <v>28</v>
      </c>
      <c r="S16" s="26" t="s">
        <v>502</v>
      </c>
      <c r="T16" s="15"/>
      <c r="U16" s="22" t="s">
        <v>28</v>
      </c>
    </row>
    <row r="17" spans="6:21" s="18" customFormat="1" ht="90.75" customHeight="1" x14ac:dyDescent="0.25">
      <c r="F17" s="26" t="s">
        <v>475</v>
      </c>
      <c r="G17" s="403"/>
      <c r="H17" s="73">
        <v>250</v>
      </c>
      <c r="O17" s="26" t="s">
        <v>466</v>
      </c>
      <c r="P17" s="15"/>
      <c r="Q17" s="22" t="s">
        <v>28</v>
      </c>
      <c r="S17" s="26" t="s">
        <v>503</v>
      </c>
      <c r="T17" s="15"/>
      <c r="U17" s="22" t="s">
        <v>28</v>
      </c>
    </row>
    <row r="18" spans="6:21" s="18" customFormat="1" ht="90.75" customHeight="1" thickBot="1" x14ac:dyDescent="0.3">
      <c r="F18" s="26" t="s">
        <v>476</v>
      </c>
      <c r="G18" s="403"/>
      <c r="H18" s="73">
        <v>400</v>
      </c>
      <c r="O18" s="27" t="s">
        <v>467</v>
      </c>
      <c r="P18" s="20"/>
      <c r="Q18" s="24" t="s">
        <v>28</v>
      </c>
      <c r="S18" s="26" t="s">
        <v>504</v>
      </c>
      <c r="T18" s="15"/>
      <c r="U18" s="22" t="s">
        <v>28</v>
      </c>
    </row>
    <row r="19" spans="6:21" s="18" customFormat="1" ht="90.75" customHeight="1" x14ac:dyDescent="0.25">
      <c r="F19" s="26" t="s">
        <v>477</v>
      </c>
      <c r="G19" s="403"/>
      <c r="H19" s="73">
        <v>600</v>
      </c>
      <c r="S19" s="26" t="s">
        <v>505</v>
      </c>
      <c r="T19" s="15"/>
      <c r="U19" s="22" t="s">
        <v>28</v>
      </c>
    </row>
    <row r="20" spans="6:21" s="18" customFormat="1" ht="90.75" customHeight="1" x14ac:dyDescent="0.25">
      <c r="F20" s="26" t="s">
        <v>478</v>
      </c>
      <c r="G20" s="403"/>
      <c r="H20" s="73">
        <v>750</v>
      </c>
      <c r="S20" s="26" t="s">
        <v>506</v>
      </c>
      <c r="T20" s="15"/>
      <c r="U20" s="22" t="s">
        <v>28</v>
      </c>
    </row>
    <row r="21" spans="6:21" s="18" customFormat="1" ht="90.75" customHeight="1" x14ac:dyDescent="0.25">
      <c r="F21" s="26" t="s">
        <v>479</v>
      </c>
      <c r="G21" s="403"/>
      <c r="H21" s="73">
        <v>1000</v>
      </c>
      <c r="S21" s="26" t="s">
        <v>507</v>
      </c>
      <c r="T21" s="15"/>
      <c r="U21" s="22" t="s">
        <v>28</v>
      </c>
    </row>
    <row r="22" spans="6:21" s="18" customFormat="1" ht="90.75" customHeight="1" x14ac:dyDescent="0.25">
      <c r="F22" s="26" t="s">
        <v>480</v>
      </c>
      <c r="G22" s="403"/>
      <c r="H22" s="73">
        <v>210</v>
      </c>
      <c r="S22" s="26" t="s">
        <v>508</v>
      </c>
      <c r="T22" s="15"/>
      <c r="U22" s="22" t="s">
        <v>28</v>
      </c>
    </row>
    <row r="23" spans="6:21" s="18" customFormat="1" ht="90.75" customHeight="1" x14ac:dyDescent="0.25">
      <c r="F23" s="26" t="s">
        <v>481</v>
      </c>
      <c r="G23" s="403"/>
      <c r="H23" s="73">
        <v>300</v>
      </c>
      <c r="S23" s="26" t="s">
        <v>509</v>
      </c>
      <c r="T23" s="15"/>
      <c r="U23" s="22" t="s">
        <v>28</v>
      </c>
    </row>
    <row r="24" spans="6:21" s="18" customFormat="1" ht="90.75" customHeight="1" x14ac:dyDescent="0.25">
      <c r="F24" s="26" t="s">
        <v>482</v>
      </c>
      <c r="G24" s="403"/>
      <c r="H24" s="73">
        <v>500</v>
      </c>
      <c r="S24" s="26" t="s">
        <v>510</v>
      </c>
      <c r="T24" s="15"/>
      <c r="U24" s="22" t="s">
        <v>28</v>
      </c>
    </row>
    <row r="25" spans="6:21" s="18" customFormat="1" ht="90.75" customHeight="1" x14ac:dyDescent="0.25">
      <c r="F25" s="26" t="s">
        <v>483</v>
      </c>
      <c r="G25" s="403"/>
      <c r="H25" s="73">
        <v>750</v>
      </c>
      <c r="S25" s="26" t="s">
        <v>511</v>
      </c>
      <c r="T25" s="15"/>
      <c r="U25" s="22" t="s">
        <v>28</v>
      </c>
    </row>
    <row r="26" spans="6:21" s="18" customFormat="1" ht="90.75" customHeight="1" x14ac:dyDescent="0.25">
      <c r="F26" s="26" t="s">
        <v>484</v>
      </c>
      <c r="G26" s="403"/>
      <c r="H26" s="73">
        <v>900</v>
      </c>
      <c r="S26" s="26" t="s">
        <v>512</v>
      </c>
      <c r="T26" s="15"/>
      <c r="U26" s="22" t="s">
        <v>28</v>
      </c>
    </row>
    <row r="27" spans="6:21" s="18" customFormat="1" ht="90.75" customHeight="1" x14ac:dyDescent="0.25">
      <c r="F27" s="26" t="s">
        <v>485</v>
      </c>
      <c r="G27" s="403"/>
      <c r="H27" s="73">
        <v>130</v>
      </c>
      <c r="S27" s="26" t="s">
        <v>513</v>
      </c>
      <c r="T27" s="15"/>
      <c r="U27" s="22" t="s">
        <v>28</v>
      </c>
    </row>
    <row r="28" spans="6:21" s="18" customFormat="1" ht="90.75" customHeight="1" x14ac:dyDescent="0.25">
      <c r="F28" s="26" t="s">
        <v>486</v>
      </c>
      <c r="G28" s="403"/>
      <c r="H28" s="73">
        <v>220</v>
      </c>
      <c r="S28" s="26" t="s">
        <v>514</v>
      </c>
      <c r="T28" s="15"/>
      <c r="U28" s="22" t="s">
        <v>28</v>
      </c>
    </row>
    <row r="29" spans="6:21" s="18" customFormat="1" ht="90.75" customHeight="1" thickBot="1" x14ac:dyDescent="0.3">
      <c r="F29" s="26" t="s">
        <v>487</v>
      </c>
      <c r="G29" s="403"/>
      <c r="H29" s="73">
        <v>240</v>
      </c>
      <c r="S29" s="27" t="s">
        <v>515</v>
      </c>
      <c r="T29" s="20"/>
      <c r="U29" s="24" t="s">
        <v>28</v>
      </c>
    </row>
    <row r="30" spans="6:21" s="18" customFormat="1" ht="90.75" customHeight="1" x14ac:dyDescent="0.25">
      <c r="F30" s="26" t="s">
        <v>488</v>
      </c>
      <c r="G30" s="403"/>
      <c r="H30" s="73">
        <v>570</v>
      </c>
    </row>
    <row r="31" spans="6:21" s="18" customFormat="1" ht="90.75" customHeight="1" x14ac:dyDescent="0.25">
      <c r="F31" s="26" t="s">
        <v>489</v>
      </c>
      <c r="G31" s="403"/>
      <c r="H31" s="73">
        <v>700</v>
      </c>
    </row>
    <row r="32" spans="6:21" s="18" customFormat="1" ht="90.75" customHeight="1" x14ac:dyDescent="0.25">
      <c r="F32" s="26" t="s">
        <v>490</v>
      </c>
      <c r="G32" s="403"/>
      <c r="H32" s="73">
        <v>900</v>
      </c>
    </row>
    <row r="33" spans="6:8" s="18" customFormat="1" ht="90.75" customHeight="1" x14ac:dyDescent="0.25">
      <c r="F33" s="26" t="s">
        <v>491</v>
      </c>
      <c r="G33" s="15"/>
      <c r="H33" s="73">
        <v>500</v>
      </c>
    </row>
    <row r="34" spans="6:8" s="18" customFormat="1" ht="90.75" customHeight="1" x14ac:dyDescent="0.25">
      <c r="F34" s="26" t="s">
        <v>492</v>
      </c>
      <c r="G34" s="403"/>
      <c r="H34" s="73">
        <v>1200</v>
      </c>
    </row>
    <row r="35" spans="6:8" s="18" customFormat="1" ht="90.75" customHeight="1" x14ac:dyDescent="0.25">
      <c r="F35" s="26" t="s">
        <v>493</v>
      </c>
      <c r="G35" s="403"/>
      <c r="H35" s="73">
        <v>1300</v>
      </c>
    </row>
    <row r="36" spans="6:8" s="18" customFormat="1" ht="90.75" customHeight="1" x14ac:dyDescent="0.25">
      <c r="F36" s="26" t="s">
        <v>494</v>
      </c>
      <c r="G36" s="403"/>
      <c r="H36" s="73">
        <v>1300</v>
      </c>
    </row>
    <row r="37" spans="6:8" s="18" customFormat="1" ht="90.75" customHeight="1" thickBot="1" x14ac:dyDescent="0.3">
      <c r="F37" s="27" t="s">
        <v>495</v>
      </c>
      <c r="G37" s="404"/>
      <c r="H37" s="24">
        <v>1400</v>
      </c>
    </row>
    <row r="40" spans="6:8" x14ac:dyDescent="0.25">
      <c r="F40" s="25"/>
    </row>
    <row r="41" spans="6:8" x14ac:dyDescent="0.25">
      <c r="F41" s="25"/>
    </row>
    <row r="42" spans="6:8" x14ac:dyDescent="0.25">
      <c r="F42" s="25"/>
    </row>
    <row r="43" spans="6:8" x14ac:dyDescent="0.25">
      <c r="F43" s="25"/>
    </row>
    <row r="44" spans="6:8" x14ac:dyDescent="0.25">
      <c r="F44" s="25"/>
    </row>
    <row r="45" spans="6:8" x14ac:dyDescent="0.25">
      <c r="F45" s="25"/>
    </row>
  </sheetData>
  <sheetProtection password="C6DD" sheet="1" objects="1" scenarios="1" sort="0"/>
  <sortState ref="B3:D9">
    <sortCondition ref="B9"/>
  </sortState>
  <mergeCells count="44">
    <mergeCell ref="G8:G9"/>
    <mergeCell ref="H8:H9"/>
    <mergeCell ref="B9:D9"/>
    <mergeCell ref="B8:D8"/>
    <mergeCell ref="AB1:AC2"/>
    <mergeCell ref="X1:Y2"/>
    <mergeCell ref="T1:U2"/>
    <mergeCell ref="P1:Q2"/>
    <mergeCell ref="Q8:Q9"/>
    <mergeCell ref="AB8:AB9"/>
    <mergeCell ref="AC8:AC9"/>
    <mergeCell ref="S8:S9"/>
    <mergeCell ref="T8:T9"/>
    <mergeCell ref="U8:U9"/>
    <mergeCell ref="W8:W9"/>
    <mergeCell ref="X8:X9"/>
    <mergeCell ref="AA8:AA9"/>
    <mergeCell ref="J8:J9"/>
    <mergeCell ref="K8:K9"/>
    <mergeCell ref="L8:L9"/>
    <mergeCell ref="O8:O9"/>
    <mergeCell ref="P8:P9"/>
    <mergeCell ref="Y8:Y9"/>
    <mergeCell ref="AA5:AC7"/>
    <mergeCell ref="W5:Y7"/>
    <mergeCell ref="S5:U7"/>
    <mergeCell ref="O5:Q7"/>
    <mergeCell ref="J5:L7"/>
    <mergeCell ref="A1:D2"/>
    <mergeCell ref="F1:G4"/>
    <mergeCell ref="H1:H4"/>
    <mergeCell ref="G34:G35"/>
    <mergeCell ref="G36:G37"/>
    <mergeCell ref="G27:G32"/>
    <mergeCell ref="B7:D7"/>
    <mergeCell ref="B6:D6"/>
    <mergeCell ref="B5:D5"/>
    <mergeCell ref="B4:D4"/>
    <mergeCell ref="B3:D3"/>
    <mergeCell ref="G10:G15"/>
    <mergeCell ref="G16:G21"/>
    <mergeCell ref="G22:G26"/>
    <mergeCell ref="F5:H7"/>
    <mergeCell ref="F8:F9"/>
  </mergeCells>
  <hyperlinks>
    <hyperlink ref="H1:H4" location="КАТАЛОГ!A1" display="Перейти в каталог"/>
    <hyperlink ref="B3:D3" location="ГРУЗОПОДЪЕМНОЕ_ОБОРУДОВАНИЕ" display="Грузоподьемное оборудование"/>
    <hyperlink ref="B4:D4" location="ДИЗЕЛЬНЫЕ_ЭЛЕКТРОСТАНЦИИ" display="Дизельные электростанции"/>
    <hyperlink ref="B5:D5" location="КОЛЕСА_И_КОЛЕСНЫЕ_ОПОРЫ" display="Колеса  колесные опоры"/>
    <hyperlink ref="B6:D6" location="КОМПРЕССОРЫ" display="Компрессоры"/>
    <hyperlink ref="B7:D7" location="ПРАВИЛЬНО_ОТРЕЗНЫЕ_СТАНКИ" display="Правильно-отрезные станки"/>
    <hyperlink ref="B8:D8" location="СТАНКИ_ДЛЯ_ГАЗОПЛАЗМЕННОЙ_РЕЗКИ" display="Станки для газоплазменной резки"/>
    <hyperlink ref="P1:Q2" location="оглавление_промышленное_оборудование" display="◄ в начало"/>
    <hyperlink ref="T1:U2" location="оглавление_промышленное_оборудование" display="◄ в начало"/>
    <hyperlink ref="AB1:AC2" location="оглавление_промышленное_оборудование" display="◄ в начало"/>
    <hyperlink ref="X1:Y2" location="оглавление_промышленное_оборудование" display="◄ в начало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54</vt:i4>
      </vt:variant>
    </vt:vector>
  </HeadingPairs>
  <TitlesOfParts>
    <vt:vector size="64" baseType="lpstr">
      <vt:lpstr>КАТАЛОГ</vt:lpstr>
      <vt:lpstr>Строительные леса</vt:lpstr>
      <vt:lpstr>Вышки туры</vt:lpstr>
      <vt:lpstr>Опалубка</vt:lpstr>
      <vt:lpstr>Фанера ламинированная</vt:lpstr>
      <vt:lpstr>Фанера ФК, ФСФ</vt:lpstr>
      <vt:lpstr>Строительное оборудование</vt:lpstr>
      <vt:lpstr>Стройматериалы</vt:lpstr>
      <vt:lpstr>Промышленное оборудование</vt:lpstr>
      <vt:lpstr>СИЗ</vt:lpstr>
      <vt:lpstr>БУНКЕРА_БАДЬИ_ДЛЯ_БЕТОНА</vt:lpstr>
      <vt:lpstr>ВИБРАТОРЫ_ДЛЯ_БЕТОНА</vt:lpstr>
      <vt:lpstr>ВЫШКА_ТУРА_1_6_Х_0_8_м.</vt:lpstr>
      <vt:lpstr>ВЫШКА_ТУРА_2_Х_1_2_м.</vt:lpstr>
      <vt:lpstr>ВЫШКА_ТУРА_2_Х_2_м.</vt:lpstr>
      <vt:lpstr>ГИБКА_РЕЗКА_АРМАТУРЫ</vt:lpstr>
      <vt:lpstr>ГРУЗОПОДЪЕМНОЕ_ОБОРУДОВАНИЕ</vt:lpstr>
      <vt:lpstr>ДИЗЕЛЬНЫЕ_ЭЛЕКТРОСТАНЦИИ</vt:lpstr>
      <vt:lpstr>ЗАЩИТА_ГОЛОВЫ</vt:lpstr>
      <vt:lpstr>ЗАЩИТА_ОТ_ПАДЕНИЯ</vt:lpstr>
      <vt:lpstr>имя</vt:lpstr>
      <vt:lpstr>имя_6</vt:lpstr>
      <vt:lpstr>имя2</vt:lpstr>
      <vt:lpstr>имя3</vt:lpstr>
      <vt:lpstr>имя4</vt:lpstr>
      <vt:lpstr>имя5</vt:lpstr>
      <vt:lpstr>КОЛЕСА_И_КОЛЕСНЫЕ_ОПОРЫ</vt:lpstr>
      <vt:lpstr>КОМПЛЕКТУЮЩИЕ_К_ОПАЛУБКЕ</vt:lpstr>
      <vt:lpstr>КОМПОЗИТНАЯ_АРМАТУРА</vt:lpstr>
      <vt:lpstr>КОМПРЕССОРЫ</vt:lpstr>
      <vt:lpstr>КРУГИ_ОТРЕЗНЫЕ</vt:lpstr>
      <vt:lpstr>ЛЕСТНИЦЫ_И_СТРЕМЯНКИ</vt:lpstr>
      <vt:lpstr>МЕШКИ_ПОЛИПРОПИЛЕНОВЫЕ</vt:lpstr>
      <vt:lpstr>НАРУЖНАЯ_И_ВНУТРЕННЯЯ_ОТДЕЛКА</vt:lpstr>
      <vt:lpstr>ОБОРУДОВАНИЕ_ДЛЯ_РАБОТЫ_С_БЕТОНОМ</vt:lpstr>
      <vt:lpstr>оглавление_опалубка</vt:lpstr>
      <vt:lpstr>оглавление_промышленное_оборудование</vt:lpstr>
      <vt:lpstr>ОГЛАВЛЕНИЕ_РАЗДЕЛА</vt:lpstr>
      <vt:lpstr>оглавление_стройматериалы</vt:lpstr>
      <vt:lpstr>оглавление_строительное_оборудование</vt:lpstr>
      <vt:lpstr>оглавление_фанера_ламинированная</vt:lpstr>
      <vt:lpstr>оглавлние_сиз</vt:lpstr>
      <vt:lpstr>ОПАЛУБКА_ПЕРЕКРЫТИЙ</vt:lpstr>
      <vt:lpstr>ПЛЕНКА</vt:lpstr>
      <vt:lpstr>ПОМОСТ_МАЛЯРНЫЙ</vt:lpstr>
      <vt:lpstr>ПРАВИЛЬНО_ОТРЕЗНЫЕ_СТАНКИ</vt:lpstr>
      <vt:lpstr>РАБОЧИЕ_ПЕРЧАТКИ_И_НОСКИ</vt:lpstr>
      <vt:lpstr>РЕСПИРАТОРЫ</vt:lpstr>
      <vt:lpstr>РУЧНОЙ_ИНСТРУМЕНТ</vt:lpstr>
      <vt:lpstr>СВАРОЧНЫЕ_ЭЛЕКТРОДЫ</vt:lpstr>
      <vt:lpstr>СПЕЦОДЕЖДА</vt:lpstr>
      <vt:lpstr>СТАНКИ_ДЛЯ_ГАЗОПЛАЗМЕННОЙ_РЕЗКИ</vt:lpstr>
      <vt:lpstr>'Строительные леса'!Строительные_леса</vt:lpstr>
      <vt:lpstr>СТРОИТЕЛЬНЫЕ_ЛЕСА_РАМНОГО_ТИПА</vt:lpstr>
      <vt:lpstr>СТРОИТЕЛЬНЫЙ_КРЕПЕЖ</vt:lpstr>
      <vt:lpstr>СТРОПЫ__ХОППЕР_КОВШИ__МУСОРОПРОВОД</vt:lpstr>
      <vt:lpstr>ФАНЕРА_ЛАМИНИРОВАННАЯ_КИТАЙ</vt:lpstr>
      <vt:lpstr>ФАНЕРА_ЛАМИНИРОВАННАЯ_РОССИЯ</vt:lpstr>
      <vt:lpstr>ФАНЕРА_ЛАМИНИРОВАННАЯ_ТРАНСПОРТНАЯ</vt:lpstr>
      <vt:lpstr>Фанера_ФК</vt:lpstr>
      <vt:lpstr>Фанера_ФСФ</vt:lpstr>
      <vt:lpstr>ФАСАДНАЯ_ШТУКАТУРНАЯ_СЕТКА</vt:lpstr>
      <vt:lpstr>ФИКСАТОРЫ_АРМАТУРЫ</vt:lpstr>
      <vt:lpstr>ХОЗТОВАРЫ__СРЕДСТВА_ОГРАЖДЕНИЯ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2019-09-17T10:03:16Z</dcterms:modified>
</cp:coreProperties>
</file>